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645" windowWidth="14805" windowHeight="7470" tabRatio="917" firstSheet="1" activeTab="3"/>
  </bookViews>
  <sheets>
    <sheet name="1. Criminal Legislation" sheetId="4" r:id="rId1"/>
    <sheet name="2.Police " sheetId="2" r:id="rId2"/>
    <sheet name="3.Prosecution" sheetId="3" r:id="rId3"/>
    <sheet name="4.Legal Aid" sheetId="1" r:id="rId4"/>
    <sheet name="6. Penitentiary" sheetId="6" r:id="rId5"/>
    <sheet name="7. Prohabition" sheetId="7" r:id="rId6"/>
    <sheet name="8. Juvenile Justice " sheetId="8" r:id="rId7"/>
    <sheet name="9. Legal Education" sheetId="12" r:id="rId8"/>
    <sheet name="10. Effecient PD's Office" sheetId="10" r:id="rId9"/>
    <sheet name="11.Re-Hebaliation" sheetId="11" r:id="rId10"/>
  </sheets>
  <definedNames>
    <definedName name="_xlnm.Print_Area" localSheetId="0">'1. Criminal Legislation'!$A$1:$G$12</definedName>
    <definedName name="_xlnm.Print_Area" localSheetId="8">'10. Effecient PD''s Office'!$A$1:$I$99</definedName>
    <definedName name="_xlnm.Print_Area" localSheetId="2">'3.Prosecution'!$A$1:$G$22</definedName>
    <definedName name="_xlnm.Print_Area" localSheetId="3">'4.Legal Aid'!$A$1:$H$52</definedName>
    <definedName name="_xlnm.Print_Area" localSheetId="7">'9. Legal Education'!$A$1:$H$10</definedName>
  </definedNames>
  <calcPr calcId="145621"/>
</workbook>
</file>

<file path=xl/calcChain.xml><?xml version="1.0" encoding="utf-8"?>
<calcChain xmlns="http://schemas.openxmlformats.org/spreadsheetml/2006/main">
  <c r="D166" i="7" l="1"/>
  <c r="D164" i="7"/>
  <c r="H163" i="7"/>
  <c r="G163" i="7"/>
  <c r="F163" i="7"/>
  <c r="E163" i="7"/>
  <c r="D163" i="7"/>
  <c r="D28" i="7"/>
  <c r="E28" i="7"/>
  <c r="F28" i="7"/>
  <c r="G28" i="7"/>
  <c r="H28" i="7"/>
  <c r="H51" i="1" l="1"/>
  <c r="H50" i="1" s="1"/>
  <c r="G51" i="1"/>
  <c r="G50" i="1" s="1"/>
  <c r="F51" i="1"/>
  <c r="F50" i="1" s="1"/>
  <c r="E51" i="1"/>
  <c r="E50" i="1" s="1"/>
  <c r="H47" i="1"/>
  <c r="H46" i="1" s="1"/>
  <c r="G47" i="1"/>
  <c r="G46" i="1" s="1"/>
  <c r="F47" i="1"/>
  <c r="F46" i="1" s="1"/>
  <c r="E47" i="1"/>
  <c r="E46" i="1" s="1"/>
  <c r="H42" i="1"/>
  <c r="G42" i="1"/>
  <c r="F42" i="1"/>
  <c r="E42" i="1"/>
  <c r="H38" i="1"/>
  <c r="G38" i="1"/>
  <c r="F38" i="1"/>
  <c r="E38" i="1"/>
  <c r="H34" i="1"/>
  <c r="G34" i="1"/>
  <c r="F34" i="1"/>
  <c r="E34" i="1"/>
  <c r="H30" i="1"/>
  <c r="G30" i="1"/>
  <c r="F30" i="1"/>
  <c r="E30" i="1"/>
  <c r="H23" i="1"/>
  <c r="H15" i="1" s="1"/>
  <c r="G23" i="1"/>
  <c r="G22" i="1" s="1"/>
  <c r="F23" i="1"/>
  <c r="F15" i="1" s="1"/>
  <c r="E23" i="1"/>
  <c r="E15" i="1" s="1"/>
  <c r="D22" i="1"/>
  <c r="D14" i="1" s="1"/>
  <c r="H18" i="1"/>
  <c r="G18" i="1"/>
  <c r="F18" i="1"/>
  <c r="E18" i="1"/>
  <c r="D15" i="1"/>
  <c r="H11" i="1"/>
  <c r="H10" i="1" s="1"/>
  <c r="G11" i="1"/>
  <c r="G10" i="1" s="1"/>
  <c r="F11" i="1"/>
  <c r="F10" i="1" s="1"/>
  <c r="E11" i="1"/>
  <c r="E10" i="1" s="1"/>
  <c r="E14" i="1" l="1"/>
  <c r="E22" i="1"/>
  <c r="G14" i="1"/>
  <c r="F22" i="1"/>
  <c r="F14" i="1" s="1"/>
  <c r="G15" i="1"/>
  <c r="H22" i="1"/>
  <c r="H14" i="1" s="1"/>
  <c r="J81" i="6" l="1"/>
  <c r="I81" i="6"/>
  <c r="H81" i="6"/>
  <c r="G81" i="6"/>
  <c r="F81" i="6"/>
  <c r="E81" i="6"/>
  <c r="D81" i="6"/>
  <c r="J77" i="6"/>
  <c r="I77" i="6"/>
  <c r="H77" i="6"/>
  <c r="G77" i="6"/>
  <c r="F77" i="6"/>
  <c r="E77" i="6"/>
  <c r="D77" i="6"/>
  <c r="J75" i="6"/>
  <c r="J73" i="6" s="1"/>
  <c r="I75" i="6"/>
  <c r="H75" i="6"/>
  <c r="G75" i="6"/>
  <c r="F75" i="6"/>
  <c r="F73" i="6" s="1"/>
  <c r="E75" i="6"/>
  <c r="D75" i="6"/>
  <c r="J74" i="6"/>
  <c r="I74" i="6"/>
  <c r="H74" i="6"/>
  <c r="G74" i="6"/>
  <c r="F74" i="6"/>
  <c r="E74" i="6"/>
  <c r="D74" i="6"/>
  <c r="E66" i="6"/>
  <c r="E65" i="6" s="1"/>
  <c r="D66" i="6"/>
  <c r="J65" i="6"/>
  <c r="I65" i="6"/>
  <c r="H65" i="6"/>
  <c r="G65" i="6"/>
  <c r="F65" i="6"/>
  <c r="D65" i="6"/>
  <c r="J56" i="6"/>
  <c r="I56" i="6"/>
  <c r="H56" i="6"/>
  <c r="G56" i="6"/>
  <c r="F56" i="6"/>
  <c r="E56" i="6"/>
  <c r="D56" i="6"/>
  <c r="J52" i="6"/>
  <c r="I52" i="6"/>
  <c r="H52" i="6"/>
  <c r="G52" i="6"/>
  <c r="F52" i="6"/>
  <c r="E52" i="6"/>
  <c r="D52" i="6"/>
  <c r="I49" i="6"/>
  <c r="H49" i="6"/>
  <c r="H48" i="6" s="1"/>
  <c r="G49" i="6"/>
  <c r="G48" i="6" s="1"/>
  <c r="F49" i="6"/>
  <c r="F48" i="6" s="1"/>
  <c r="J48" i="6"/>
  <c r="I48" i="6"/>
  <c r="F45" i="6"/>
  <c r="F44" i="6" s="1"/>
  <c r="E45" i="6"/>
  <c r="J44" i="6"/>
  <c r="I44" i="6"/>
  <c r="H44" i="6"/>
  <c r="G44" i="6"/>
  <c r="E44" i="6"/>
  <c r="D44" i="6"/>
  <c r="E42" i="6"/>
  <c r="J41" i="6"/>
  <c r="J40" i="6" s="1"/>
  <c r="I41" i="6"/>
  <c r="I40" i="6" s="1"/>
  <c r="G41" i="6"/>
  <c r="G40" i="6" s="1"/>
  <c r="D41" i="6"/>
  <c r="D40" i="6" s="1"/>
  <c r="J28" i="6"/>
  <c r="J27" i="6" s="1"/>
  <c r="J22" i="6"/>
  <c r="I22" i="6"/>
  <c r="H22" i="6"/>
  <c r="G22" i="6"/>
  <c r="F22" i="6"/>
  <c r="E22" i="6"/>
  <c r="K21" i="6"/>
  <c r="I21" i="6"/>
  <c r="H21" i="6"/>
  <c r="G21" i="6"/>
  <c r="F21" i="6"/>
  <c r="E21" i="6"/>
  <c r="E73" i="6" l="1"/>
  <c r="G73" i="6"/>
  <c r="I73" i="6"/>
  <c r="H41" i="6"/>
  <c r="H40" i="6" s="1"/>
  <c r="E20" i="6"/>
  <c r="F20" i="6"/>
  <c r="I20" i="6"/>
  <c r="D73" i="6"/>
  <c r="H73" i="6"/>
  <c r="G8" i="6"/>
  <c r="G7" i="6" s="1"/>
  <c r="E9" i="6"/>
  <c r="I8" i="6"/>
  <c r="I7" i="6" s="1"/>
  <c r="H20" i="6"/>
  <c r="F8" i="6"/>
  <c r="F7" i="6" s="1"/>
  <c r="E41" i="6"/>
  <c r="G20" i="6"/>
  <c r="F41" i="6"/>
  <c r="F40" i="6" s="1"/>
  <c r="J21" i="6"/>
  <c r="H8" i="6" l="1"/>
  <c r="H7" i="6" s="1"/>
  <c r="E8" i="6"/>
  <c r="E7" i="6" s="1"/>
  <c r="E40" i="6"/>
  <c r="J8" i="6"/>
  <c r="J7" i="6" s="1"/>
  <c r="J20" i="6"/>
  <c r="E77" i="2" l="1"/>
  <c r="D77" i="2"/>
  <c r="H178" i="7" l="1"/>
  <c r="G178" i="7"/>
  <c r="F178" i="7"/>
  <c r="E178" i="7"/>
  <c r="D178" i="7"/>
  <c r="H173" i="7"/>
  <c r="G173" i="7"/>
  <c r="F173" i="7"/>
  <c r="E173" i="7"/>
  <c r="D173" i="7"/>
  <c r="H158" i="7"/>
  <c r="G158" i="7"/>
  <c r="F158" i="7"/>
  <c r="E158" i="7"/>
  <c r="D158" i="7"/>
  <c r="H142" i="7"/>
  <c r="G142" i="7"/>
  <c r="F142" i="7"/>
  <c r="E142" i="7"/>
  <c r="D142" i="7"/>
  <c r="H137" i="7"/>
  <c r="G137" i="7"/>
  <c r="F137" i="7"/>
  <c r="E137" i="7"/>
  <c r="D137" i="7"/>
  <c r="H132" i="7"/>
  <c r="G132" i="7"/>
  <c r="F132" i="7"/>
  <c r="E132" i="7"/>
  <c r="D132" i="7"/>
  <c r="H127" i="7"/>
  <c r="G127" i="7"/>
  <c r="F127" i="7"/>
  <c r="E127" i="7"/>
  <c r="D127" i="7"/>
  <c r="H122" i="7"/>
  <c r="G122" i="7"/>
  <c r="F122" i="7"/>
  <c r="E122" i="7"/>
  <c r="D122" i="7"/>
  <c r="H117" i="7"/>
  <c r="G117" i="7"/>
  <c r="F117" i="7"/>
  <c r="E117" i="7"/>
  <c r="D117" i="7"/>
  <c r="H94" i="7"/>
  <c r="G94" i="7"/>
  <c r="F94" i="7"/>
  <c r="E94" i="7"/>
  <c r="D94" i="7"/>
  <c r="H89" i="7"/>
  <c r="G89" i="7"/>
  <c r="F89" i="7"/>
  <c r="E89" i="7"/>
  <c r="D89" i="7"/>
  <c r="H83" i="7"/>
  <c r="G83" i="7"/>
  <c r="F83" i="7"/>
  <c r="E83" i="7"/>
  <c r="D83" i="7"/>
  <c r="H78" i="7"/>
  <c r="G78" i="7"/>
  <c r="F78" i="7"/>
  <c r="E78" i="7"/>
  <c r="D78" i="7"/>
  <c r="H76" i="7"/>
  <c r="G76" i="7"/>
  <c r="F76" i="7"/>
  <c r="E76" i="7"/>
  <c r="D76" i="7"/>
  <c r="H75" i="7"/>
  <c r="G75" i="7"/>
  <c r="F75" i="7"/>
  <c r="E75" i="7"/>
  <c r="D75" i="7"/>
  <c r="H74" i="7"/>
  <c r="G74" i="7"/>
  <c r="F74" i="7"/>
  <c r="E74" i="7"/>
  <c r="D74" i="7"/>
  <c r="H61" i="7"/>
  <c r="G61" i="7"/>
  <c r="F61" i="7"/>
  <c r="E61" i="7"/>
  <c r="D61" i="7"/>
  <c r="H53" i="7"/>
  <c r="G53" i="7"/>
  <c r="F53" i="7"/>
  <c r="E53" i="7"/>
  <c r="D53" i="7"/>
  <c r="H38" i="7"/>
  <c r="G38" i="7"/>
  <c r="F38" i="7"/>
  <c r="E38" i="7"/>
  <c r="D38" i="7"/>
  <c r="F73" i="7" l="1"/>
  <c r="G73" i="7"/>
  <c r="E73" i="7"/>
  <c r="D73" i="7"/>
  <c r="H73" i="7"/>
  <c r="I98" i="10" l="1"/>
  <c r="I93" i="10" s="1"/>
  <c r="H98" i="10"/>
  <c r="H96" i="10" s="1"/>
  <c r="G98" i="10"/>
  <c r="G96" i="10" s="1"/>
  <c r="F98" i="10"/>
  <c r="E98" i="10"/>
  <c r="E96" i="10" s="1"/>
  <c r="D98" i="10"/>
  <c r="D96" i="10" s="1"/>
  <c r="F96" i="10"/>
  <c r="I94" i="10"/>
  <c r="H94" i="10"/>
  <c r="G94" i="10"/>
  <c r="F94" i="10"/>
  <c r="E94" i="10"/>
  <c r="D94" i="10"/>
  <c r="F93" i="10"/>
  <c r="E93" i="10"/>
  <c r="I92" i="10"/>
  <c r="H92" i="10"/>
  <c r="G92" i="10"/>
  <c r="F92" i="10"/>
  <c r="F91" i="10" s="1"/>
  <c r="E92" i="10"/>
  <c r="D92" i="10"/>
  <c r="I88" i="10"/>
  <c r="H88" i="10"/>
  <c r="G88" i="10"/>
  <c r="F88" i="10"/>
  <c r="E88" i="10"/>
  <c r="D88" i="10"/>
  <c r="I87" i="10"/>
  <c r="H87" i="10"/>
  <c r="G87" i="10"/>
  <c r="F87" i="10"/>
  <c r="E87" i="10"/>
  <c r="D87" i="10"/>
  <c r="I83" i="10"/>
  <c r="H83" i="10"/>
  <c r="H81" i="10" s="1"/>
  <c r="G83" i="10"/>
  <c r="F83" i="10"/>
  <c r="E83" i="10"/>
  <c r="I82" i="10"/>
  <c r="H82" i="10"/>
  <c r="G82" i="10"/>
  <c r="G81" i="10" s="1"/>
  <c r="F82" i="10"/>
  <c r="E82" i="10"/>
  <c r="D82" i="10"/>
  <c r="D81" i="10"/>
  <c r="I77" i="10"/>
  <c r="I76" i="10" s="1"/>
  <c r="H77" i="10"/>
  <c r="G77" i="10"/>
  <c r="G76" i="10" s="1"/>
  <c r="F77" i="10"/>
  <c r="F76" i="10" s="1"/>
  <c r="E77" i="10"/>
  <c r="D77" i="10"/>
  <c r="H76" i="10"/>
  <c r="E76" i="10"/>
  <c r="D76" i="10"/>
  <c r="I72" i="10"/>
  <c r="I71" i="10" s="1"/>
  <c r="H72" i="10"/>
  <c r="H71" i="10" s="1"/>
  <c r="G72" i="10"/>
  <c r="G71" i="10" s="1"/>
  <c r="F72" i="10"/>
  <c r="F71" i="10" s="1"/>
  <c r="E72" i="10"/>
  <c r="E71" i="10" s="1"/>
  <c r="D72" i="10"/>
  <c r="D71" i="10" s="1"/>
  <c r="D68" i="10"/>
  <c r="I67" i="10"/>
  <c r="H67" i="10"/>
  <c r="H66" i="10" s="1"/>
  <c r="G67" i="10"/>
  <c r="G66" i="10" s="1"/>
  <c r="F67" i="10"/>
  <c r="F66" i="10" s="1"/>
  <c r="E67" i="10"/>
  <c r="D67" i="10"/>
  <c r="I66" i="10"/>
  <c r="E66" i="10"/>
  <c r="I63" i="10"/>
  <c r="H63" i="10"/>
  <c r="G63" i="10"/>
  <c r="G61" i="10" s="1"/>
  <c r="F63" i="10"/>
  <c r="E63" i="10"/>
  <c r="D63" i="10"/>
  <c r="I62" i="10"/>
  <c r="I52" i="10" s="1"/>
  <c r="H62" i="10"/>
  <c r="G62" i="10"/>
  <c r="F62" i="10"/>
  <c r="F61" i="10" s="1"/>
  <c r="E62" i="10"/>
  <c r="D62" i="10"/>
  <c r="I58" i="10"/>
  <c r="I56" i="10" s="1"/>
  <c r="H58" i="10"/>
  <c r="H53" i="10" s="1"/>
  <c r="G58" i="10"/>
  <c r="F58" i="10"/>
  <c r="F56" i="10" s="1"/>
  <c r="E58" i="10"/>
  <c r="E56" i="10" s="1"/>
  <c r="D58" i="10"/>
  <c r="D56" i="10" s="1"/>
  <c r="I54" i="10"/>
  <c r="H54" i="10"/>
  <c r="G54" i="10"/>
  <c r="F54" i="10"/>
  <c r="E54" i="10"/>
  <c r="D54" i="10"/>
  <c r="I48" i="10"/>
  <c r="I46" i="10" s="1"/>
  <c r="H48" i="10"/>
  <c r="H33" i="10" s="1"/>
  <c r="G48" i="10"/>
  <c r="G33" i="10" s="1"/>
  <c r="F48" i="10"/>
  <c r="F46" i="10" s="1"/>
  <c r="E48" i="10"/>
  <c r="E46" i="10" s="1"/>
  <c r="D48" i="10"/>
  <c r="D46" i="10" s="1"/>
  <c r="D43" i="10"/>
  <c r="D41" i="10" s="1"/>
  <c r="I41" i="10"/>
  <c r="H41" i="10"/>
  <c r="G41" i="10"/>
  <c r="F41" i="10"/>
  <c r="E41" i="10"/>
  <c r="D38" i="10"/>
  <c r="D36" i="10" s="1"/>
  <c r="I36" i="10"/>
  <c r="H36" i="10"/>
  <c r="G36" i="10"/>
  <c r="F36" i="10"/>
  <c r="E36" i="10"/>
  <c r="I34" i="10"/>
  <c r="H34" i="10"/>
  <c r="G34" i="10"/>
  <c r="F34" i="10"/>
  <c r="E34" i="10"/>
  <c r="D34" i="10"/>
  <c r="F33" i="10"/>
  <c r="I32" i="10"/>
  <c r="H32" i="10"/>
  <c r="G32" i="10"/>
  <c r="F32" i="10"/>
  <c r="E32" i="10"/>
  <c r="D32" i="10"/>
  <c r="D29" i="10"/>
  <c r="D26" i="10" s="1"/>
  <c r="I28" i="10"/>
  <c r="I18" i="10" s="1"/>
  <c r="H28" i="10"/>
  <c r="G28" i="10"/>
  <c r="F28" i="10"/>
  <c r="F18" i="10" s="1"/>
  <c r="E28" i="10"/>
  <c r="E18" i="10" s="1"/>
  <c r="I27" i="10"/>
  <c r="H27" i="10"/>
  <c r="H17" i="10" s="1"/>
  <c r="G27" i="10"/>
  <c r="F27" i="10"/>
  <c r="F26" i="10" s="1"/>
  <c r="E27" i="10"/>
  <c r="I21" i="10"/>
  <c r="H21" i="10"/>
  <c r="G21" i="10"/>
  <c r="F21" i="10"/>
  <c r="E21" i="10"/>
  <c r="D21" i="10"/>
  <c r="I19" i="10"/>
  <c r="H19" i="10"/>
  <c r="G19" i="10"/>
  <c r="F19" i="10"/>
  <c r="E19" i="10"/>
  <c r="H18" i="10"/>
  <c r="G18" i="10"/>
  <c r="D18" i="10"/>
  <c r="G17" i="10"/>
  <c r="D17" i="10"/>
  <c r="I13" i="10"/>
  <c r="H13" i="10"/>
  <c r="G13" i="10"/>
  <c r="F13" i="10"/>
  <c r="E13" i="10"/>
  <c r="D13" i="10"/>
  <c r="I12" i="10"/>
  <c r="I11" i="10" s="1"/>
  <c r="H12" i="10"/>
  <c r="G12" i="10"/>
  <c r="F12" i="10"/>
  <c r="E12" i="10"/>
  <c r="E11" i="10" s="1"/>
  <c r="D12" i="10"/>
  <c r="E91" i="10" l="1"/>
  <c r="F9" i="10"/>
  <c r="H9" i="10"/>
  <c r="D66" i="10"/>
  <c r="G16" i="10"/>
  <c r="D19" i="10"/>
  <c r="D9" i="10" s="1"/>
  <c r="D11" i="10"/>
  <c r="H11" i="10"/>
  <c r="D61" i="10"/>
  <c r="E86" i="10"/>
  <c r="I86" i="10"/>
  <c r="G86" i="10"/>
  <c r="I96" i="10"/>
  <c r="F11" i="10"/>
  <c r="D86" i="10"/>
  <c r="H86" i="10"/>
  <c r="G11" i="10"/>
  <c r="H46" i="10"/>
  <c r="D53" i="10"/>
  <c r="H61" i="10"/>
  <c r="F31" i="10"/>
  <c r="G9" i="10"/>
  <c r="G26" i="10"/>
  <c r="H56" i="10"/>
  <c r="G53" i="10"/>
  <c r="E52" i="10"/>
  <c r="F81" i="10"/>
  <c r="E81" i="10"/>
  <c r="I81" i="10"/>
  <c r="I91" i="10"/>
  <c r="H16" i="10"/>
  <c r="H31" i="10"/>
  <c r="I9" i="10"/>
  <c r="F17" i="10"/>
  <c r="F16" i="10" s="1"/>
  <c r="E26" i="10"/>
  <c r="I26" i="10"/>
  <c r="H26" i="10"/>
  <c r="E33" i="10"/>
  <c r="E31" i="10" s="1"/>
  <c r="I33" i="10"/>
  <c r="I31" i="10" s="1"/>
  <c r="G46" i="10"/>
  <c r="G56" i="10"/>
  <c r="E61" i="10"/>
  <c r="I61" i="10"/>
  <c r="G31" i="10"/>
  <c r="E9" i="10"/>
  <c r="F86" i="10"/>
  <c r="F52" i="10"/>
  <c r="E17" i="10"/>
  <c r="I17" i="10"/>
  <c r="D33" i="10"/>
  <c r="D52" i="10"/>
  <c r="H52" i="10"/>
  <c r="F53" i="10"/>
  <c r="F8" i="10" s="1"/>
  <c r="D93" i="10"/>
  <c r="D91" i="10" s="1"/>
  <c r="H93" i="10"/>
  <c r="H8" i="10" s="1"/>
  <c r="G52" i="10"/>
  <c r="E53" i="10"/>
  <c r="I53" i="10"/>
  <c r="G93" i="10"/>
  <c r="G91" i="10" s="1"/>
  <c r="E51" i="10" l="1"/>
  <c r="I8" i="10"/>
  <c r="H91" i="10"/>
  <c r="D16" i="10"/>
  <c r="G51" i="10"/>
  <c r="G8" i="10"/>
  <c r="D8" i="10"/>
  <c r="D31" i="10"/>
  <c r="I51" i="10"/>
  <c r="F7" i="10"/>
  <c r="F6" i="10" s="1"/>
  <c r="E8" i="10"/>
  <c r="H7" i="10"/>
  <c r="H6" i="10" s="1"/>
  <c r="H51" i="10"/>
  <c r="E16" i="10"/>
  <c r="E7" i="10"/>
  <c r="E6" i="10" s="1"/>
  <c r="D51" i="10"/>
  <c r="D7" i="10"/>
  <c r="G7" i="10"/>
  <c r="G6" i="10" s="1"/>
  <c r="I16" i="10"/>
  <c r="I7" i="10"/>
  <c r="F51" i="10"/>
  <c r="I6" i="10" l="1"/>
  <c r="D6" i="10"/>
</calcChain>
</file>

<file path=xl/comments1.xml><?xml version="1.0" encoding="utf-8"?>
<comments xmlns="http://schemas.openxmlformats.org/spreadsheetml/2006/main">
  <authors>
    <author>Author</author>
  </authors>
  <commentList>
    <comment ref="A5" authorId="0">
      <text>
        <r>
          <rPr>
            <b/>
            <sz val="9"/>
            <color indexed="81"/>
            <rFont val="Tahoma"/>
            <family val="2"/>
          </rPr>
          <t>Author:</t>
        </r>
        <r>
          <rPr>
            <sz val="9"/>
            <color indexed="81"/>
            <rFont val="Tahoma"/>
            <family val="2"/>
          </rPr>
          <t xml:space="preserve">
მიმართულების ნაცვლად სახალხო დამცველთან წერია შედეგი</t>
        </r>
      </text>
    </comment>
    <comment ref="A7" authorId="0">
      <text>
        <r>
          <rPr>
            <b/>
            <sz val="9"/>
            <color indexed="81"/>
            <rFont val="Tahoma"/>
            <family val="2"/>
          </rPr>
          <t>Author:</t>
        </r>
        <r>
          <rPr>
            <sz val="9"/>
            <color indexed="81"/>
            <rFont val="Tahoma"/>
            <family val="2"/>
          </rPr>
          <t xml:space="preserve">
აქ ალბათ უნდა იყოს მიმართულება 3.1 </t>
        </r>
      </text>
    </comment>
  </commentList>
</comments>
</file>

<file path=xl/comments2.xml><?xml version="1.0" encoding="utf-8"?>
<comments xmlns="http://schemas.openxmlformats.org/spreadsheetml/2006/main">
  <authors>
    <author>Author</author>
  </authors>
  <commentList>
    <comment ref="I5" authorId="0">
      <text>
        <r>
          <rPr>
            <b/>
            <sz val="9"/>
            <color indexed="81"/>
            <rFont val="Tahoma"/>
            <family val="2"/>
          </rPr>
          <t>Author:</t>
        </r>
        <r>
          <rPr>
            <sz val="9"/>
            <color indexed="81"/>
            <rFont val="Tahoma"/>
            <family val="2"/>
          </rPr>
          <t xml:space="preserve">
შენიშნვები საჭიროა დარჩეს? რეალურად ეს კომენტარი ეხება ბიუჯეტს</t>
        </r>
      </text>
    </comment>
    <comment ref="A13" authorId="0">
      <text>
        <r>
          <rPr>
            <b/>
            <sz val="9"/>
            <color indexed="81"/>
            <rFont val="Tahoma"/>
            <family val="2"/>
          </rPr>
          <t>Author:</t>
        </r>
        <r>
          <rPr>
            <sz val="9"/>
            <color indexed="81"/>
            <rFont val="Tahoma"/>
            <family val="2"/>
          </rPr>
          <t xml:space="preserve">
საბიუჯეტო ასიგნებების გარდა, ასევე საჭიროა დონორის ტექნიკური დახმარება</t>
        </r>
      </text>
    </comment>
    <comment ref="I13" authorId="0">
      <text>
        <r>
          <rPr>
            <b/>
            <sz val="9"/>
            <color indexed="81"/>
            <rFont val="Tahoma"/>
            <family val="2"/>
          </rPr>
          <t xml:space="preserve">Author:
</t>
        </r>
      </text>
    </comment>
  </commentList>
</comments>
</file>

<file path=xl/comments3.xml><?xml version="1.0" encoding="utf-8"?>
<comments xmlns="http://schemas.openxmlformats.org/spreadsheetml/2006/main">
  <authors>
    <author>Author</author>
  </authors>
  <commentList>
    <comment ref="D34" authorId="0">
      <text>
        <r>
          <rPr>
            <b/>
            <sz val="8"/>
            <color indexed="81"/>
            <rFont val="Tahoma"/>
            <family val="2"/>
            <charset val="204"/>
          </rPr>
          <t>Author:</t>
        </r>
        <r>
          <rPr>
            <sz val="8"/>
            <color indexed="81"/>
            <rFont val="Tahoma"/>
            <family val="2"/>
            <charset val="204"/>
          </rPr>
          <t xml:space="preserve">
5000 კომპიუტერები და დანარჩენი რემონტები</t>
        </r>
      </text>
    </comment>
    <comment ref="D43" authorId="0">
      <text>
        <r>
          <rPr>
            <b/>
            <sz val="8"/>
            <color indexed="81"/>
            <rFont val="Tahoma"/>
            <family val="2"/>
            <charset val="204"/>
          </rPr>
          <t>Author:</t>
        </r>
        <r>
          <rPr>
            <sz val="8"/>
            <color indexed="81"/>
            <rFont val="Tahoma"/>
            <family val="2"/>
            <charset val="204"/>
          </rPr>
          <t xml:space="preserve">
აუდიტორული შემოწმება - 30 000 ლარი; საკონსულტაციო მომსახურება 20 000 ლარი;      პერსონალის გადამზადება, ტრეინინგი – 15 000 ლარი;          სოფტებისა და პროგრამების შესყიდვა 20 000 ლარი;             სულ 85 000 ლარი </t>
        </r>
      </text>
    </comment>
    <comment ref="D45" authorId="0">
      <text>
        <r>
          <rPr>
            <b/>
            <sz val="8"/>
            <color indexed="81"/>
            <rFont val="Tahoma"/>
            <family val="2"/>
            <charset val="204"/>
          </rPr>
          <t>Author:</t>
        </r>
        <r>
          <rPr>
            <sz val="8"/>
            <color indexed="81"/>
            <rFont val="Tahoma"/>
            <family val="2"/>
            <charset val="204"/>
          </rPr>
          <t xml:space="preserve">
სოფტები და პროგრამები</t>
        </r>
      </text>
    </comment>
  </commentList>
</comments>
</file>

<file path=xl/comments4.xml><?xml version="1.0" encoding="utf-8"?>
<comments xmlns="http://schemas.openxmlformats.org/spreadsheetml/2006/main">
  <authors>
    <author>Author</author>
  </authors>
  <commentList>
    <comment ref="C32" authorId="0">
      <text>
        <r>
          <rPr>
            <b/>
            <sz val="9"/>
            <color indexed="81"/>
            <rFont val="Tahoma"/>
            <family val="2"/>
          </rPr>
          <t>Author:</t>
        </r>
        <r>
          <rPr>
            <sz val="9"/>
            <color indexed="81"/>
            <rFont val="Tahoma"/>
            <family val="2"/>
          </rPr>
          <t xml:space="preserve">
UNICEF?</t>
        </r>
      </text>
    </comment>
    <comment ref="D116" authorId="0">
      <text>
        <r>
          <rPr>
            <b/>
            <sz val="9"/>
            <color indexed="81"/>
            <rFont val="Tahoma"/>
            <family val="2"/>
          </rPr>
          <t>Author:</t>
        </r>
        <r>
          <rPr>
            <sz val="9"/>
            <color indexed="81"/>
            <rFont val="Tahoma"/>
            <family val="2"/>
          </rPr>
          <t xml:space="preserve">
(ხშირად მოთხოვნადი სარეაბილიტაციო მომსახურებების ორგანიზაციის ბაზაზე დაგეგმისათვის სრულწლოვნებისა და არასრულწლოვნებისათვის, ეს არის სს მართლმს. სისტემაში რესოც-რეაბ სტრატეგიის სამოქმედო გეგმის 1.4 პუნქტიდან</t>
        </r>
      </text>
    </comment>
    <comment ref="E116" authorId="0">
      <text>
        <r>
          <rPr>
            <b/>
            <sz val="9"/>
            <color indexed="81"/>
            <rFont val="Tahoma"/>
            <family val="2"/>
          </rPr>
          <t>Author:</t>
        </r>
        <r>
          <rPr>
            <sz val="9"/>
            <color indexed="81"/>
            <rFont val="Tahoma"/>
            <family val="2"/>
          </rPr>
          <t xml:space="preserve">
50 000 სარეაბილიტაციო მომსახურებებზე ზრდასრულთა და არასრულწოვანთათვის; 5 000 კი ემატება სისტემაში რესოც-რეაბ სტრატეგიის სამოქმედო გეგმის 1.4 პუნქტიდან</t>
        </r>
      </text>
    </comment>
  </commentList>
</comments>
</file>

<file path=xl/comments5.xml><?xml version="1.0" encoding="utf-8"?>
<comments xmlns="http://schemas.openxmlformats.org/spreadsheetml/2006/main">
  <authors>
    <author>Author</author>
  </authors>
  <commentList>
    <comment ref="E77" authorId="0">
      <text>
        <r>
          <rPr>
            <b/>
            <sz val="9"/>
            <color indexed="81"/>
            <rFont val="Tahoma"/>
            <family val="2"/>
            <charset val="204"/>
          </rPr>
          <t>Author:</t>
        </r>
        <r>
          <rPr>
            <sz val="9"/>
            <color indexed="81"/>
            <rFont val="Tahoma"/>
            <family val="2"/>
            <charset val="204"/>
          </rPr>
          <t xml:space="preserve">
გენდერული თანასწორობის დეპარტამენტის ხელფასი</t>
        </r>
      </text>
    </comment>
  </commentList>
</comments>
</file>

<file path=xl/comments6.xml><?xml version="1.0" encoding="utf-8"?>
<comments xmlns="http://schemas.openxmlformats.org/spreadsheetml/2006/main">
  <authors>
    <author>Author</author>
  </authors>
  <commentList>
    <comment ref="A5" authorId="0">
      <text>
        <r>
          <rPr>
            <b/>
            <sz val="9"/>
            <color indexed="81"/>
            <rFont val="Tahoma"/>
            <family val="2"/>
          </rPr>
          <t>Author:</t>
        </r>
        <r>
          <rPr>
            <sz val="9"/>
            <color indexed="81"/>
            <rFont val="Tahoma"/>
            <family val="2"/>
          </rPr>
          <t xml:space="preserve">
ეს როგორ უნდა დავნომროთ?</t>
        </r>
      </text>
    </comment>
  </commentList>
</comments>
</file>

<file path=xl/sharedStrings.xml><?xml version="1.0" encoding="utf-8"?>
<sst xmlns="http://schemas.openxmlformats.org/spreadsheetml/2006/main" count="2975" uniqueCount="1421">
  <si>
    <t>ინდიკატორები
/მოქმედებები</t>
  </si>
  <si>
    <t>საწყისი ეტაპი</t>
  </si>
  <si>
    <t xml:space="preserve">პრევენციის ეროვნული მექანიზმის ფარგლებში განხორციელებული ვიზიტების რაოდენობა წლის განმავლობაში;
ყველა ტიპის დახურული დაწესებულებების მოცვა გეგმიური და არაგეგმიური მონიტორინგის ფარგლებში;
მომზადებული სპეცილური და საპარლამენტო ანგარიშები;
სამოქალაქო განათლების მხრივ განხორციელებული აქტივობების აღწერა და რაოდენობა;
სახალხო დამცველის აპარატის მიერ განხილული განცხადებების რაოდენობა;
დარღვეული უფლებების ფაქტებზე სახალხო დამცველის მიერ გაცემული რეკომენდაციების რაოდენობა;
აღდგენილი უფლებების ფაქტების და მათი რაოდენობის მონიტორინგი
</t>
  </si>
  <si>
    <t>სახელმწიფო დაფინანსება</t>
  </si>
  <si>
    <t>დონორები</t>
  </si>
  <si>
    <t>მოსაძიელებლი სახსრები</t>
  </si>
  <si>
    <t xml:space="preserve">შედეგი 10.1. შესაბამისი საკანონმდებლო ცვლილებების განხორციელება სახალხო დამცველის როლის, დამოუკიდებლობის და მანდატის გაძლიერებისთვის </t>
  </si>
  <si>
    <t xml:space="preserve">განხორციელებული ცვლილებების პრაქტიკაში იმპლემენტაციის შეფასება;
</t>
  </si>
  <si>
    <t>საქართველოს პარლამენტის მიერ საკანონმდებლო ინიციატივების მიღება</t>
  </si>
  <si>
    <t xml:space="preserve">ცვლილებების იმპლემენტაცია და შეფასება </t>
  </si>
  <si>
    <t xml:space="preserve">ცვლილებების შედეგების ანალიზი </t>
  </si>
  <si>
    <t>ჯამი 10.1</t>
  </si>
  <si>
    <t>მოსაძებელი სახსრები</t>
  </si>
  <si>
    <t>შედეგი 10.2. სახალხო დამცველის აპარატის საქმიანობის ეფექტურობის გაზრდა და მოქალაქეთა ხელმისაწვდომობის გაუმჯობესება</t>
  </si>
  <si>
    <t>საჩივრების მართვის სისტემის  დანერგილია; რეგიონული ოფისების, ადგილობრივი წარმომადგენლებისა და რეგიონულ ოფისებში ადამიანური რესურსის რაოდენობა</t>
  </si>
  <si>
    <t>სახლხო დამცველს აქვს 7 რეგიონული ოფისი, რათა უზრუნველყოს მოსახლეობის ხელმისაწვდომობა აპარატზე. ხელმისაწვდომობის შემდგომი გაუმჯობესებისთვის საჭიროა იმ რეგიონების დაფარვაც, სადაც ოფისები არ არის გახსნილი. ამ მიზნით სახალხო დამცველი გეგმავს რეგიონული ოფისების ან ადგილობრივი წარმომადგენლების რაოდენობის გაზრდას, ასევე  ადამიანური რესურსის გაზრდას არსებულ რეგიონულ ოფისებში.</t>
  </si>
  <si>
    <t>სისტემა ოპერაციულია საქართველოს სახალხო დამცველის ყველა რეგიონულ ოფისში</t>
  </si>
  <si>
    <t>სისტემის მუშაობისა და აპარატის საქმიანობაზე მისი გავლენის შეფასება</t>
  </si>
  <si>
    <t>ჯამი  10.2.</t>
  </si>
  <si>
    <t>მოსაძიებელი სახსრები</t>
  </si>
  <si>
    <t xml:space="preserve">საქმიანობა 10.2.1. დაინერგა ელექტრონული პროგრამა, რომელიც უზრუნველყოფს საჩივრების მიღებას და მართვას სქართველოს ყველა რეგიონში (საქართველოს სახალხო დამცველის აპარატის რეგიონულ ოფისებში). </t>
  </si>
  <si>
    <t>საჩივრების მართვის პროგრამა მოქმედებს სახალხო დამცველის აპარატში</t>
  </si>
  <si>
    <t xml:space="preserve">საქართველოს სახალხო დამცველის აპარატმა შეიმუშავა სპეციალური პროგრამა საჩივრების მართვისთვის. იგი მოქმედებს საქართველოს სახალხო დამცველის როგორც ცენტრალურ, ისე რეგიონულ  ოფისებში. თანამშრომლებმა გაიარეს შესაბამისი ტრენინგ კურსები სისტემაში ეფექტური მუშაობისთვის. </t>
  </si>
  <si>
    <t xml:space="preserve">სისტემა მოქმედებს საქართველოს სახალხო დამცველის ყველა  ოფისში. </t>
  </si>
  <si>
    <t xml:space="preserve">სისტემის მუშაობის და მისი გავლენის შეფასება.  </t>
  </si>
  <si>
    <t xml:space="preserve">სისტემის მუშაობის და გავლენის შეფასება. სისტემის შემდგომი გაუმჯობესებისთვის  რეკომენდაციების მომზადება. </t>
  </si>
  <si>
    <t>ბიუჯეტი 10.2.1</t>
  </si>
  <si>
    <t xml:space="preserve">საქმიანობა 10.2.2. სახალხო დამცველის რეგიონული ოფისების, ადგილობრივი წარმომადგენლების და არსებულ რეგიონულ ოფისებში ადამიანური რესურსის ზრდა </t>
  </si>
  <si>
    <t>რეგიონული ოფისების, ადგილობრივი წარმომადგენლებისა და რეგიონულ ოფისებში ადამიანური რესურსის რაოდენობა</t>
  </si>
  <si>
    <t xml:space="preserve">რეგიონებში ადამიანის უფლებათა დაცვის მიზნით აუცილებელია რეგიონული ოფისების ან ადგილობრივი წარმომადგენლების ასევე არსებულ რეგიონულ ოფისებში ადამიანური რესურსის ზრდა.  რეგიონული ოფისებისა და ადგილობრივი წარმომადგენლების საქმიანობის ეფექტური კოორდინაციის მიზნით, შეიქმნა რეგიონული ოფისების მართვის სამმართველო. </t>
  </si>
  <si>
    <t>რეგიონული ოფისების, ადგილობრივი წარმომადგენლების რაოდენობის გაზრდა. სიახლის შესახებ მოსახლეობის ინფორმირება</t>
  </si>
  <si>
    <t xml:space="preserve">რეგიონული ოფისების, ადგილობრივი წარმომადგენლების რაოდენობის გაზრდა; თანამშრომელთა და რეგიონული ოფისების რაოდენობის შენარჩუნება. </t>
  </si>
  <si>
    <t>თანამშრომელთა და რეგიონული ოფისების რაოდენობის შენარჩუნება.</t>
  </si>
  <si>
    <t xml:space="preserve">თანამშრომელთა და რეგიონული ოფისების რაოდენობის შენარჩუნება. </t>
  </si>
  <si>
    <t>ბიუჯეტი 10.2.2</t>
  </si>
  <si>
    <t xml:space="preserve">შედეგი 10.3. ადამიანის უფლებათა დაცვის შესახებ საზოგადოების ინფორმირებულობის ზრდა </t>
  </si>
  <si>
    <t>სამოქალაქო განათლების და საინფორმაციო კამპანიების განხორციელება</t>
  </si>
  <si>
    <t>ჯამი 10.3.</t>
  </si>
  <si>
    <t>საქმიანობა 10.3.1.   ადამიანის უფლებათა დაცვის, საქართველოს კანონმდებლობის და საერთაშორისო სტანდარტების შესახებ საგანმანათლებლო აქტივობების (ტრენინგები, სემინარები და სამუშაო შეხვედრების) ორგანიზება  სამოქალაქო განათლების ცენტრების/ბიბლიოთეკების მეშვეობით</t>
  </si>
  <si>
    <t>1) სამოქალაქო განათლების მხრივ განხორციელებული აქტივობების რაოდენობა. 2) ცნობიერების ამაღლების დონის  შეფასება</t>
  </si>
  <si>
    <t>საქართველოს სახალხო დამცველის აპარატი წლიურად ატარებს რამდენიმე საგანმანათლებლო აქტივობას სხვადასხვა სამიზნე ჯგუფებისთვის - დაკავებული პირები, დევნილები, ბავშვები, მათ შორის მოზარდები და სხვა.</t>
  </si>
  <si>
    <t>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საგანმანათლებლო აქტივობების ორგანიზება საქართველოს სახალხო დამცველის აპარატის რეგიონულ ოფისებში. 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სამუშაო შეხვედრების ორგანიზება მოზარდებისთვის</t>
  </si>
  <si>
    <t xml:space="preserve">საერთაშორისო სტანდარტებისა და საქართველოს კანონმდებლობის შესაბამისად ადამიანის უფლებათა დაცვის შესახებ საგანმანათლებლო აქტივობების ორგანიზება. საქართველოს სახალხო დამცველის საინფორმაციო ბიულეტენის ყოველთვიური გამოცემა; ადამიანის უფლებათა თემატიკაზე ყოველთვიურად საჯარო დებატების გამართვა; ადამიანის უფლებათა თემატიკაზე კონკურსების ჩატარება სხვადასხვა სამიზნე ჯგუფებისთვის;
ადამიანის უფლებათა თემაზე სხვადასხვა პუბლიკაციების გამოცემა და გავრცელება;
საქართველოს სახალხო დამცველის ანგარიშების გამოცემა და სხვადასხვა დონეზე წარდგენა;
</t>
  </si>
  <si>
    <t>ბიუჯეტი 10.3.1</t>
  </si>
  <si>
    <t xml:space="preserve">საქმიანობა 10.3.2. სამოქალაქო განათლების, სამოქალაქო და პოლიტიკური უფლებების, ადამიანის უფლებების სხვადასხვა საკითხების შესახებ სოციალური რეკლამების დამზადებისა და ეთერით გაშვების გაგრძელება </t>
  </si>
  <si>
    <t>საქართველოს სახალხო დამცველისადმი მომართვიანობის გაზრდა</t>
  </si>
  <si>
    <t>სოციალური რეკლამების ეთერით გაშვების გაგრძელების აუცილებლობა ადამიანის უფლებათა შესახებ ინფორმაციის გაზრდის მიზნით.</t>
  </si>
  <si>
    <t xml:space="preserve">შერჩევითობის პრინციპის საფუძველზე სოციალური რეკლამის ეთერით გაშვება ადამიანის უფლებებისა და მათი დაცვის მექანიზმების შესახებ. </t>
  </si>
  <si>
    <t xml:space="preserve">შერჩევითობის პრინციპის საფუძველზე სოციალური რეკლამის ეთერით გაშვება ადამიანის უფლებებისა და მათი დაცვის მექანიზმების შესახებ.  </t>
  </si>
  <si>
    <t>ბიუჯეტი 10.3.2</t>
  </si>
  <si>
    <t>საქმიანობა 10.3.3. ახალგაზრდებისთვის ინტერნეტ კონკურსის – "მე ომბუდსმენი" – ორგანიზება</t>
  </si>
  <si>
    <t>კონკურსში მონაწილეთა რაოდენობა, მონაწილეთა განაწილება რეგიონების მიხედვით;</t>
  </si>
  <si>
    <t>საქართველოს სახალხო დამცველის აპარატი წლიურად ატარებს სხვადასხვა შეჯიბრებს და მათში მონაწილეობა დამაკმაყოფილებელია. "მე ომბუდსმენი"-ს ჩატარებისთვის შეიქმნა და ფუნქციონირებს ელექტრონული მოდული.</t>
  </si>
  <si>
    <t>"მე – ომბუდსმენი 2013"–ის ჩატარება</t>
  </si>
  <si>
    <t>"მე – ომბუდსმენი 2014"–ის ჩატარება</t>
  </si>
  <si>
    <t>"მე – ომბუდსმენი 2015"–ის ჩატარება</t>
  </si>
  <si>
    <t>"მე – ომბუდსმენი 2016"–ის ჩატარება</t>
  </si>
  <si>
    <t>"მე – ომბუდსმენი 2017"–ის ჩატარება</t>
  </si>
  <si>
    <t>ბიუჯეტი  10.3.3.</t>
  </si>
  <si>
    <t xml:space="preserve">შედეგი 10.4. სახალხო დამცველის აპარატის ინსტიტუციური მდგრადობის  შენარჩუნება და გაძლიერება. თანამშრომელთა პროფესიული განვითარების ხელშეწყობა </t>
  </si>
  <si>
    <t xml:space="preserve">1) აპარატის თანამშრომლებისთვის ჩატარებული ტრენინგების რაოდენობა
2) სახალხო დამცველის სპეციალიზებული ცენტრების; მართლმსაჯულებისა და გენდერული თანასწორობის დეპარტამენტების მდგრადობის შენარჩუნება და გაძლიერება
</t>
  </si>
  <si>
    <t xml:space="preserve">სახალხო დამცველის აპარატისთვის ყოველწლიურად ტარდება სხვადასხვა ტიპის ტრენინგები, რომელიც თანამშრომელთა პროფესიული განვითარებისთვის  მნიშვნელოვანია. საჭიროა ამ ტენდენციის შენარჩუნება. </t>
  </si>
  <si>
    <t>ყოველწლიური ტრენინგ პროგრამების შემუშავება და განხორციელება. 1. მინიმუმ 4 ტრენინგი წელიწადში; 2. თანამშრომელთა 85%-ის ცოდნისა და უნარების გაუმჯობესება; 3. 3 სპეციალიზებული ცენტრის  ფუნქციონირება საქართველოს სახალხო დამცველის აპარატში. ცენტრების და მართლმსაჯულების დეპარტამენტის მდგრადობის შენარჩუნება და შემდგომი განვითარება. თანამშრომელთა საქმიანობის შეფასება</t>
  </si>
  <si>
    <t>ყოველწლიური ტრენინგ პროგრამების შემუშავება და განხორციელება. 1. მინიმუმ 4 ტრენინგი წელიწადში; 2. თანამშრომელთა 85% ცოდნისა და უნარების გაუმჯობესება; 3. 3 სპეციალიზებული ცენტრის ფუნქციონირება საქართველოს სახალხო დამცველის აპარატში. ცენტრების, მართლმსაჯულების და გენდერული თანასწორობის დეპარტამენტების მდგრადობის შენარჩუნება და შემდგომი განვითარება. თანამშრომელთა საქმიანობის შეფასება</t>
  </si>
  <si>
    <t>ჯამი 10.4.</t>
  </si>
  <si>
    <t>საქმიანობა 10.4.1. ტოლერანტობის ცენტრის და მასთან არსებული  რელიგიური და ეთნიკური უმცირესობების საბჭოების შემდგომი განვითარება</t>
  </si>
  <si>
    <t>დისკრიმინაციისა და ქსენოფობიის გამოვლინების პრევენცია, რელიგიურ და ეთნიკურ უმცირესობათა უფლებების დაცვის  მდგომარეობის გაუმჯობესება და მათი სამოქალაქო ინტეგრაციის პროცესის გაძლიერება.</t>
  </si>
  <si>
    <t xml:space="preserve">რელიგიური შეუწყნარებლობა, სიძულვილის ენის გამოყენების ზრდა, მედიაში რელიგიურ უმცირესობათა საკითხების გაშუქების ნაკლებობა.  </t>
  </si>
  <si>
    <t xml:space="preserve">
ეთნიკური და რელიგიური უმცირესობების უფლებების კუთხით არსებული სიტუაციის ანალიზის, რეკომენდაციების, წინადადებების და ანგარიშის მომზადება
რელიგიური და ეთნიკური უმცირესობების საბჭოების მიერ განხორციელებული აქტივობების კოორდინირება და მხარდაჭერა,  რელიგიური და ეთნიკური უმცირესობების საბჭოების შესახებ საინფორმაციო ბიულეტინის წარმოება.
ტოლერანტობის და სამოქალაქო ინტეგრაციის ეროვნული სამოქმედო გეგმის განხორციელების მონიტორინგი, შესაბამისი ანგარიშის შემუშავება და შედეგების განხილვის მიზნით შეხვედრის ორგანიზება 
</t>
  </si>
  <si>
    <t xml:space="preserve">
ეთნიკური და რელიგიური უმცირესობების უფლებების კუთხით არსებული სიტუაციის ანალიზი, რეკომენდაციების, წინადადებების და ანგარიშის მომზადება.       
ტოლერანტობის კულტურის განვითარებისა და თანასწორუფლებიანი გარემოს ჩამოყალიბების ხელშეწყობა;
დისკრიმინაციისა და ქსენოფობიის გამოვლინებების წინააღმდეგ ბრძოლა;
უმრავლესობისა და უმცირესობის ჯგუფებს შორის მრავალმხრივი დიალოგის ხელშეწყობა;
ეროვნული და რელიგიური უმცირესობების ინტეგრაციის პროცესის ხელშეწყობა;
რელიგიური და ეთნიკური უმცირესობების საბჭოების მიერ განხორციელებული აქტივობების კოორდინირება და მხარდაჭერა.
ტოლერანტობის და სამოქალაქო ინტეგრაციის ეროვნული სამოქმედო გეგმის განხორციელების მონიტორინგი, შესაბამისი ანგარიშის შემუშავება და შედეგების განხილვის მიზნით შეხვედრის ორგანიზება 
</t>
  </si>
  <si>
    <t>ბიუჯეტი  10.4.1.</t>
  </si>
  <si>
    <t xml:space="preserve">საქმიანობა  10.4.2. ბავშვის უფლებების დაცვის ცენტრის შემდგომი განვითარება </t>
  </si>
  <si>
    <t>სამუშაო შეხვედრების დღის წესრიგი, გაწეული საქმიანობის შესახებ ანგარიში, პრესის მიერ განხორციელებულ ქმედებათა გაშუქება, NGO ფორუმში შესაბამისი მხარეების მონაწილეობა, მათ შორის კოორდინაციის გაძლიერება,  ბავშვთა უფლებების სფეროში საერთაშორისო დოკუმენტების რატიფიკაციის შემდგომი ხელშეწყობა.</t>
  </si>
  <si>
    <t xml:space="preserve">ბავშვთა მონაწილეობის ნაკლებობა, ბავშვთა უფლებების დაცვის დაბალი ხარისხი, ინფორმაციის ნაკლებობა ბავშვთა უფლებების შესახებ, აღნიშნულ სფეროში მოქმედ მხარეებს შორის კოორდინაციის ნაკლებობა. </t>
  </si>
  <si>
    <t xml:space="preserve">1. ბავშვის უფლებების შესახებ საგანმამანთლებლო კამპანიის ჩატარება ბავშვთა მრჩეველთა საბჭოს ფარგლებში თბილისსა და რეგიონებში – 1 კონფერენცია და 4 სამუშაო შეხვედრა 
2. 10 სამუშაო შეხვედრის ორგანიზება ბავშვის და ქალის უფლებების თემატიკაზე სხვადასხვა აუდიტორიისთვის 
3. საქართველოს სახალხო დამცველის ანაგარიშის შესაბამისი თავის მომზადება;                                       4. ბავშვთა უფლებების შესახებ ეფექტური კომუნიკაციისა და ინფორმაციის გაზრდის მიზნით NGO forum-ის წარმოება;                      5. გენდერული თანასწორობის ეროვნული გეგმის შექმნაში მონაწილეობა - 5 შეხვედრა;                         6. მედიის წარმომადგენლებისა და სხვადასხვა სამიზნე აუდიტორიისთვის 6 საგანმანათლებლო სემინარის ორგანიზება; </t>
  </si>
  <si>
    <t>1. ბავშვის უფლებების შესახებ საგანმამანთლებლო კამპანიის ჩატარება ბავშვთა მრჩეველთა საბჭოს ფარგლებში თბილისსა და რეგიონებში – 1 კონფერენცია და 4 სამუშაო შეხვედრა 
2. 10 სამუშაო შეხვედრის ორგანიზება ბავშვის უფლებების თემატიკაზე სხვადასხვა აუდიტორიისთვის 
3. საქართველოს სახალხო დამცველის ანაგარიშის შესაბამისი თავის მომზადება;                                       4. ბავშვთა უფლებების შესახებ ეფექტური კომუნიკაციისა და ინფორმაციის გაზრდის მიზნით NGO forum-ის წარმოება. 5.არასრულწლოვანთა სასჯელაღსრულების დაწესებულებების მონიტორინგი;
6. ბავშვთა უფლებათა დაცვის ცენტრის სამწლიანი სტრატეგიის განახლება;
7. სკოლამდელი დაწესებულებების მონიტორინგი;
8. სახელმწიფო მზრუნველობაში მყოფი ბავშვების უფლებრივი მდგომარეობის ზედამხედველობა;
9. განათლების სისტემის  ახალი  მიმართულებების მხარდაჭერა სკოლამდელი განათლების სასწავლო სტანდარტების დანერგვის, განათლების მეორე შანსისა და ინკლუზიური განათლების  მიმართულებით;
10. 24 საათიანი სახელმწიფო ზრუნვის ქვეშ მყოფი არასრულწლოვნების მომზადების ზედამხედველობა სამზრუნველო დაწესებულებიდან გასვლის მიმართულებით;
11. არაფორმალური სამოქალაქო განათლების  მიმართულების გაძლიერება;
12. ბავშვთა უფლებათა ცენტრში 2 საშტატო ერთეულის დამატება</t>
  </si>
  <si>
    <t xml:space="preserve">1. ბავშვის უფლებების შესახებ საგანმამანთლებლო კამპანიის ჩატარება ბავშვთა მრჩეველთა საბჭოს ფარგლებში თბილისსა და რეგიონებში – 1 კონფერენცია და 4 სამუშაო შეხვედრა 
2. 10 სამუშაო შეხვედრის ორგანიზება ბავშვის უფლებების თემატიკაზე სხვადასხვა აუდიტორიისთვის 
3. საქართველოს სახალხო დამცველის ანაგარიშის შესაბამისი თავის მომზადება;                                       4. ბავშვთა უფლებების შესახებ ეფექტური კომუნიკაციისა და ინფორმაციის გაზრდის მიზნით NGO forum-ის წარმოება. 5.არასრულწლოვანთა სასჯელაღსრულების დაწესებულებების მონიტორინგი;
6. ბავშვთა უფლებათა დაცვის ცენტრის სამწლიანი სტრატეგიის განახლება;
7. სკოლამდელი დაწესებულებების მონიტორინგი;
8. სახელმწიფო მზრუნველობაში მყოფი ბავშვების უფლებრივი მდგომარეობის ზედამხედველობა;
9. განათლების სისტემის  ახალი  მიმართულებების მხარდაჭერა სკოლამდელი განათლების სასწავლო სტანდარტების დანერგვის, განათლების მეორე შანსისა და ინკლუზიური განათლების  მიმართულებით;
10. 24 საათიანი სახელმწიფო ზრუნვის ქვეშ მყოფი არასრულწლოვნების მომზადების ზედამხედველობა სამზრუნველო დაწესებულებიდან გასვლის მიმართულებით;
11. არაფორმალური სამოქალაქო განათლების  მიმართულების გაძლიერება;
</t>
  </si>
  <si>
    <t>ბიუჯეტი 10.4.2.</t>
  </si>
  <si>
    <t>საქმიანობა 10.4.3. შეზღუდული შესაძლებლობების მქონე პირთა უფლებების დაცვის ცენტრის შემდგომი განვითარება</t>
  </si>
  <si>
    <t>შეზღუდული შესაძლებლობების მქონე პირთა უფლებათა დაცვის გაუმჯობესება, მათთვის სხვადასხვა სერვისებსა და ინფრასტრუქტურაზე ხელმისაწვდომი გარემოს შექმნა, შეზღუდული შესაძლებლობის მქონე პირთა უფლებათა შესახებ გაეროს 2006 წლის კონვენციის შესრულების მონიტორინგი</t>
  </si>
  <si>
    <t>საქართველომ მოახდინა  შეზღუდული შესაძლებლობის მქონე პირთა უფლებათა შესახებ გაეროს 2006 წლის კონვენციის რატიფიკაცია; შშმ პირთა ჩართულობის ნაკლებობა, მათი უფლებების დაცვის დაბალი ხარისხი, ხელმისაწვდომობის ნაკლებობა სხვადასხვა სერვისებსა და ინფრასტრუქტურაზე</t>
  </si>
  <si>
    <t xml:space="preserve">1. 3 თემატური შეხვედრის ორგანიზება შშმპ უფლებების შესახებ 
2. ტრენინგების, სასწავლო ვიზიტებისა და შესაძლებლობების ამაღლების აქტივობების მეშვეობით საქართველოს სახალხო დამცველის აპარატის განვითარება შეზღუდული შესაძლებლობის მქონე პირთა უფლებების დაცვის მიზნით.                3. შეზღუდული შესაძლებლობის მქონე პირთა უფლებათა მდგომარეობისა და მათი დაცვის შესახებ ანგარიშების მომზადებასა და გამოცემაში მონაწილეობა.  </t>
  </si>
  <si>
    <t xml:space="preserve">1. შეზღუდული შესაძლებლობის მქონე პირების უფლებრივი მდგომარეობის მონიტორინგი;              2. 3 თემატური შეხვედრის ორგანიზება შშმპ უფლებების შესახებ;       3. ტრენინგების, სასწავლო ვიზიტებისა და შესაძლებლობების ამაღლების აქტივობების მეშვეობით საქართველოს სახალხო დამცველის აპარატის განვითარება შეზღუდული შესაძლებლობის მქონე პირთა უფლებების დაცვის მიზნით.                4. შეზღუდული შესაძლებლობის მქონე პირთა უფლებათა მდგომარეობისა და მათი დაცვის შესახებ ანგარიშების მომზადებასა და გამოცემაში მონაწილეობა.               5. შეზღუდული შესაძლებლობის მქონე პირთა უფლებათა შესახებ გაეროს 2006 წლის კონვენციის შესრულების მონიტორინგის განხორციელება;           6. შეზღუდული შესაძლებლობების მქონე პირთა უფლებათა დაცვის სამმართველოს რეორგანიზაცია და მისი ჩამოყალიბება დეპარტამენტად. </t>
  </si>
  <si>
    <t>ბიუჯეტი 10.4.3.</t>
  </si>
  <si>
    <t>საქმიანობა 10.4.4. მართლმსაჯულების დეპარტამენტის შემდგომი განვითარება</t>
  </si>
  <si>
    <t>სამოქალაქო-პოლიტიკური, სოციალური, კულტურული და ეკონომიკური უფლებების დაცვის გაუმჯობესება, დარღვეულ უფლებათა აღდგენა</t>
  </si>
  <si>
    <t xml:space="preserve">აუცილებელია ოფისის მიერ ადმინისტრაციული და სისხლის სამართლის მიმართულების საქმიანობის გაძლიერება. </t>
  </si>
  <si>
    <t>ადამიანის უფლებების დარღვევევის გამოვლენა და რეკომენდაციების შემუშავება. საკონსტიტუციო სარჩელების მომზადება, საკანონმდებლო ინიციატივების გადახედვა და შესაბამისი რეკომენდაციების/წინადადებების მომზადება. კვლევების ჩატარება სხვადასხვა თემატიკაზე; სოციალური და შრომის უფლებების დაცვის კუთხით საქმიანობის გაძლიერება; საერთაშორისო სტანდარტებთან ეროვნული კანონმდებლობის შესაბამისობის შესწავლა.</t>
  </si>
  <si>
    <t xml:space="preserve">ადამიანის უფლებების დარღვევევის გამოვლენა და რეკომენდაციების შემუშავება.  კვლევების ჩატარება სხვადასხვა თემატიკაზე და სპეციალური ანგარიშების მომზადება; საერთო სასამართლოების მონიტორინგი. </t>
  </si>
  <si>
    <t>ბიუჯეტი 10.4.4.</t>
  </si>
  <si>
    <t>საქმიანობა 10.4.5. გენდერული თანასწორობის დეპარტამენტის შემდგომი განვითარება</t>
  </si>
  <si>
    <t>სამუშაო შეხვედრების დღის წესრიგი, გაწეული საქმიანობის შესახებ ანგარიში, პრესის მიერ განხორციელებულ ქმედებათა გაშუქება, ქალთა და სექსუალურ უმცირესობათა უფლებების სფეროში საერთაშორისო დოკუმენტების რატიფიკაციის შემდგომი ხელშეწყობა.</t>
  </si>
  <si>
    <t xml:space="preserve">ქალთა მონაწილეობის ნაკლებობა, ქალთა და სექსუალურ უმცირესობათა უფლებების დაცვის დაბალი ხარისხი, ინფორმაციის ნაკლებობა ქალთა და სექსუალურ უმცირესობათა უფლებების შესახებ, აღნიშნულ სფეროში მოქმედ მხარეებს შორის კოორდინაციის ნაკლებობა. </t>
  </si>
  <si>
    <t>1. შეიქმნა საქართველოს სახალხო დამცველის აპარატის გენდერული თანასწორობის დეპარტამენტი; 2. შემუშავდა გენდერული თანასწორობის სტრატეგია და სამუშაო გეგმა; 3. ორგანიზებულ იქნა შეხვედრები გენდერის თემაზე; 4. განხორციელდა ცნობიერების ამაღლების კამპანიები გენდერის თემაზე; 5. განხორციელდა საქართველოს სახალხო დამცველის აპარატის თანამშრომლების ტრენინგი გენდერულ თანასწორობაზე.</t>
  </si>
  <si>
    <t>1. სახალხო დამცველის აპარატში შემოსული გენდერული თანასწორობის საკითხის დარღვევასთან  დაკავშირებული განცხადება/საჩივრების შესწავლა და შესაბამისი  დასკვნების/რეკომენდაციების/წინადადებების პროექტების მომზადება; 2. გენდერული თანასწორობის თემატიკაზე კვლევის ჩატარება; 3.  შეხვედრების ორგანიზება გენდერული თანასწორობის თემაზე; 4. ცნობიერების ამაღლების კამპანიების ჩატარება გენდერის თემაზე; 5. საქართველოში გენდერული თანასწორობის დაცვის კუთხით არსებული ეროვნული და საერთაშორისო აქტების შესრულების მონიტორინგი</t>
  </si>
  <si>
    <t>ბიუჯეტი 10.4.5.</t>
  </si>
  <si>
    <t>10.4.6. სახალხო დამცველის ანალიტიკური დეპარტამენტის განვითარება</t>
  </si>
  <si>
    <t>2014 წლის 1 მაისს საქართველოს სახალხო დამცველის აპარატში შეიქმნა ანალიტიკური დეპარტამენტი</t>
  </si>
  <si>
    <t xml:space="preserve">1. სამართლებრივი კვლევების მომზადება;  2. საკანონმდებლო ბაზის ანალიზი; საკანონმდებლო წინადადებების მომზადება; კანონპროექტებზე სამართლებრივი დასკვნების მომზადება;                      3. სასამართლო გადაწყვეტილებების ანალიზი აპარატის წარმოაბაში არსებულ  საქმეებზე (განცხადებებზე) ერთგვაროვანი პრაქტიკის ჩამოსაყალიბებლად;      4. სახალხო დამცველის აპარატის მიერ გაცემული რეკომენდაციების, წინადადებების, შუამდგომლობების  ელექტრონული მონაცემთა ბაზის  შემუშავება და რეკომენდაციების ანალიზი;                       5. სტატისტიკურ-ანალიტიკური კვლევებისა და ანგარიშების მომზადება; </t>
  </si>
  <si>
    <t>ბიუჯეტი 10.4.6.</t>
  </si>
  <si>
    <t>საქმიანობა 10.4.7. სახალხო დამცველის აპარატის  თანამშრომლებისთვის ტრენინგების პროგრამის შემუშავება და ჩატარება</t>
  </si>
  <si>
    <t>ტრენინგების წლიური პროგრამა</t>
  </si>
  <si>
    <t>თანამშრომლებთან კონსულტაცია ჩატარდა</t>
  </si>
  <si>
    <t>ტრენინგების წლიური პროგრამის შემუშავება და ჩატარება</t>
  </si>
  <si>
    <t>ტრენინგების წლიური პროგრამის შემუშავება  და ჩატარება</t>
  </si>
  <si>
    <t>ბიუჯეტი 10.4.7.</t>
  </si>
  <si>
    <t>შედეგი 10.5. პრევენციის ეროვნული მექანიზმის ფუნქციონირება უზრუნველყოფილია</t>
  </si>
  <si>
    <t xml:space="preserve">
1) შესრულებული მონიტორინგის ვიზიტების რაოდენობა
2) დაწესებულებათა ტიპები, რომელშიც მონიტორინგი განხორციელდა 3) სპეციალური ანგარიშებისა და წლიურ ანგარიშში შესაბამისი თავის მომზადება                       4) რეკომენდაციების შესრულების მონიტორინგი და შესრულებული რეკომენაციების რაოდენობა
</t>
  </si>
  <si>
    <t>სახალხო დამცველი ახორციელებს პრევენციის ეროვნული მექანიზმის ფუნქციებს.</t>
  </si>
  <si>
    <t>პრევენციის ეროვნული მექანიზმის მიერ მონიტორინგის განხორციელება და ანგარიშების წარდგენა</t>
  </si>
  <si>
    <t>ჯამი 10.5.</t>
  </si>
  <si>
    <t xml:space="preserve">საქმიანობა  10.5.1. პრევენციის ეროვნული მექანიზმის ახორციელებს დაკისრებულ ფუნქციებს OPCAT–ის თანახმად და ამოწმებს თავისუფლების შეზღუდვის ადგილებში ადამიანის უფლებათა დაცვის მდგომარეობას   </t>
  </si>
  <si>
    <t xml:space="preserve">
1) შესრულებული მონიტორინგის ვიზიტების რაოდენობა
2) დაწესებულებათა ტიპები, რომელშიც მონიტორინგი განხორციელდა             3) სპეციალური ანგარიშებისა და წლიურ ანგარიშში შესაბამისი თავის მომზადება                       4) შესრულებული რეკომენაციების რაოდენობის ზრდა და მათი შესრულების მონიტორინგი</t>
  </si>
  <si>
    <t xml:space="preserve">პრევენციის ეროვნულმა მექანიზმმა განახორციელა შემდეგი აქტივობები:
1.  88 მონიტორინგის ვიზიტი პოლიციის დროებითი მოთავსების იზოლატორებში
2. 293 ვიზიტი სასჯელაღსრულების დაწესებულებებში
3.  6 ვიზიტი ფსიქიატრიულ დაწესებულებებში
4. 4 მონიტორინგის ვიზიტი სამხედრო ჰაუპტვახტებში 
5. 9 მონიტორინგის ვიზიტი შშმ პირთა და ხანდაზმულთა დაწესებულებებში
6. მომზადდა პრევენციის ეროვნული მექანიზმის სრული წლიური ანგარიში
9. გამოიცა პრევენციის ეროვნული მექანიზმის   თემატური ანგარიშები
</t>
  </si>
  <si>
    <t>პრევენციის ეროვნული მექანიზმი შეასრულებს შემდეგ აქტივობებს:
1.  86 მონიტორინგის ვიზიტი პოლიციის დროებითი მოთავსების იზოლატორებში
2. 72 ვიზიტი სასჯელაღსრულების დაწესებულებებში
3.  12 ვიზიტი ფსიქიატრიულ დაწესებულებებში
4. 21 მონიტორინგის ვიზიტი ბავშვზე ზრუნვის დაწესებულებებში
5. 15 მონიტორინგის ვიზიტი სამხედრო ჰაუპტვახტებში 
6. 8 მონიტორინგის ვიზიტი შშმ პირთა და ხანდაზმულთა დაწესებულებებში
7. ad hoc მონიტორინგის ჩატარება
8. პრევენციის ეროვნული მექანიზმის სრული წლიური ანგარიშის გამოცემა
9. პრევენციის ეროვნული მექანიზმის  ორი თემატური ანგარიშის გამოცემა 
10. პრევენციისა და მონიტორინგის დეპარტამენტში 2 სპეციალისტის დამატება</t>
  </si>
  <si>
    <t xml:space="preserve">პრევენციის ეროვნული მექანიზმი შეასრულებს შემდეგ აქტივობებს:
1.  86 მონიტორინგის ვიზიტი პოლიციის დროებითი მოთავსების იზოლატორებში
2. 72 ვიზიტი სასჯელაღსრულების დაწესებულებებში
3.  12 ვიზიტი ფსიქიატრიულ დაწესებულებებში
4. 21 მონიტორინგის ვიზიტი ბავშვზე ზრუნვის დაწესებულებებში
5. 15 მონიტორინგის ვიზიტი სამხედრო ჰაუპტვახტებში 
6. 8 მონიტორინგის ვიზიტი შშმ პირთა და ხანდაზმულთა დაწესებულებებში
7. ad hoc მონიტორინგის ჩატარება
8. პრევენციის ეროვნული მექანიზმის სრული წლიური ანგარიშის გამოცემა
9. პრევენციის ეროვნული მექანიზმის  ორი თემატური ანგარიშის გამოცემა 
</t>
  </si>
  <si>
    <t>ბიუჯეტი 10.5.1.</t>
  </si>
  <si>
    <t>პროგრამა: ადამიანის უფლებათა დაცვის ეფექტური უზრუნველყოფა</t>
  </si>
  <si>
    <t xml:space="preserve">1. სამართლებრივი კვლევების მომზადება;  2. საკანონმდებლო ბაზის ანალიზი; საკანონმდებლო წინადადებების მომზადება; კანონპროექტებზე სამართლებრივი დასკვნების მომზადება;                      3. სასამართლო გადაწყვეტილებების ანალიზი აპარატის წარმოაბაში არსებულ  საქმეებზე (განცხადებებზე) ერთგვაროვანი პრაქტიკის ჩამოსაყალიბებლად;   4. სახალხო დამცველის აპარატის მიერ გაცემული რეკომენდაციების, წინადადებების, შუამდგომლობების  ელექტრონული მონაცემთა ბაზის  შემუშავება და რეკომენდაციების ანალიზი;                       5. სტატისტიკურ-ანალიტიკური კვლევებისა და ანგარიშების მომზადება; </t>
  </si>
  <si>
    <t>განსახორციელებელი აქტივობები</t>
  </si>
  <si>
    <t>ინდიკატორები/ ქმედებები</t>
  </si>
  <si>
    <t>შედეგი</t>
  </si>
  <si>
    <t>2015 წელი</t>
  </si>
  <si>
    <t>2016 წელი</t>
  </si>
  <si>
    <t>2017 წელი</t>
  </si>
  <si>
    <t>2018 წელი</t>
  </si>
  <si>
    <t>მიმართულება 1 - დამოუკიდებელი, მიუკერძოებელი, ეფექტიანი გამოძიების წარმოება და სისხლისსამართლებრივი დევნის განხორციელება</t>
  </si>
  <si>
    <t>1. მომზადებული კვლევების და ანალიზების რაოდენობა;                                                           2. მომზადებული რეკომენდაციების რაოდენობა;                                                                                            3. მომზადებული წინადადებების რაოდენობა საკანონმდებლო ცვლილებებთან დაკავშირებით;                                                                  4. არსებული პრაქტიკის ამსახველი ანგარიშების რაოდენობა.</t>
  </si>
  <si>
    <t>დამოუკიდებელი, მიუკერძოებელი, ეფექტური გამოძიება და არსებულ რეალობაზე მორგებული სისხლის სამართლის პოლიტიკა</t>
  </si>
  <si>
    <t xml:space="preserve">1. გამოძიების ერთიანი მეთოდოლოგიის შემუშავება;                                                                                                   2. არსებული საპროკურორო და სასამართლო პრაქტიკის გაანალიზება და განზოგადება;                                                                                                                                              3. რეკომენდაციების შემუშავება;                                                                                                                           4. ანალიზის მომზადება  ე.წ. „მკვდარი მუხლების“ ასამოქმედებლად;                                             5. ანალიზის მომზადება კანონმდებლობის არსებულ რეალობასთან შესაბამისობაში მოყვანის მიზნით.                                      </t>
  </si>
  <si>
    <t>1. მინიმუმ 3 რეკომენდაციის მომზადება პროკურორებისათვის;                                                                                                                          2. მომზადებული რეკომენდაციების შესრულებაზე კონტროლის მექანიზმის შემუშავება;                                                                             3. სანქციების სისტემაზე ანალიზის მომზადება და საკანონმდებლო ცვლილებებთან დაკავშირებით წინადადებების შემუშავება;                                       4. სისხლისსამართლებრივი დევნის ალტერნატიული მექანიზმების გამოყენების პრაქტიკის ანალიზი;                                                                    5. გამოძიების ერთიანი მეთოდოლოგიის პრაქტიკაში დანერგვა.</t>
  </si>
  <si>
    <t>1. მინიმუმ 2 რეკომენდაციის მომზადება პროკურორებისათვის;                                                                                                                       2. რეკომენდაციების შესრულების მდგომარეობის ამსახველი ანალიზის მომზადება;                                                                                                                 3. ანალიზის მომზადება სისხლისსამართლებრივი დევნის ალტერნატიული მექანიზმების გამოყენების პრაქტიკის დახვეწის მიზნით;                                                                              4. განხორციელებული ანალიზის შედეგებზე დაყრდნობით წინადადებების მომზადება საკანონმდებლო ცვლილებებთან დაკავშირებით.</t>
  </si>
  <si>
    <t xml:space="preserve">1. მინიმუმ 2 რეკომენდაციის მომზადება პროკურორებისათვის;                                                                                                                       2. რეკომენდაციების შესრულების მდგომარეობის ამსახველი ანალიზის მომზადება;                                                                                                                 3. ანალიზის მომზადება სისხლისსამართლებრივი დევნის ალტერნატიული მექანიზმების გამოყენების პრაქტიკის დახვეწის მიზნით;                                                                              4. განხორციელებული ანალიზის შედეგებზე დაყრდნობით წინადადებების მომზადება საკანონმდებლო ცვლილებებთან დაკავშირებით;                                                 5. გამოძიების ერთიანი მეთოდოლოგიის ეფექტურობის შეფასების მიზნით ანგარიშის მომზადება;                                                                  6.ანალიზის მომზადება  ე.წ. „მკვდარი მუხლების“ ასამოქმედებლად.     </t>
  </si>
  <si>
    <t>ბიუჯეტი:</t>
  </si>
  <si>
    <t xml:space="preserve">               </t>
  </si>
  <si>
    <t>მიმართულება 2 - ადამიანის უფლებათა საერთაშორისო სტანდარტების შესაბამისი დაცვის უზრუნველყოფა</t>
  </si>
  <si>
    <t>1. ადამიანის უფლებათა დარღვევის ფაქტებზე არსებული სისხლის სამართლის საქმეების შესწავლის საფუძველზე მომზადებული ანალიზების რაოდენობა;                                                                               2. სასჯელაღსრულების სისტემაში  პროკურორთა მიერ განხორციელებული ვიზიტების რაოდენობა;                                                                                                        3. ადამიანის უფლებათა ევროპული სასამართლოს გადაწყვეტილებების ანალიზის საფუძველზე მომზადებული რეკომედაციების რაოდენობა;                                                                                                          4. ადამიანის უფლებათა დარღვევის ფაქტებზე შემოსული საჩივარ-განცხადებების შესახებ მომზადებული ანგარიშების რაოდენობა;                                                                              5. სახალხო დამცველის რეკომენდაციების საფუძველზე მომზადებული ანგარიშების რაოდენობა;                                                                                                                                       6.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7. ადამიანის უფლებათა დაცვის სამმართველოს დებულების განახლება  და ადამიანური რესურსებით გაძლიერების მიზნით დამატებულ თანამშრომელთა რაოდენობა.</t>
  </si>
  <si>
    <t>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სამმართველოს დებულების განახლება და ადამიანური რესურსებით გაძლიერება;                                                                                                                        3. ადამიანის უფლებათა დაცვის მიზნით  პროკურორების  ვიზიტები სასჯელაღსრულების სისტემაში;                                                                                                                                             4. ადამიანის უფლებათა დარღვევის ფაქტებზე შემოსული საჩივარ-განცხადებების  ანალიზის მომზადება;                                                                         5. სახალხო დამცველის ანგარიშში ასახულ რეკომენდაციებზე რეაგირება და შესაბამისი ანგარიშის მომზადება;                                                                                         6.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7.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t>
  </si>
  <si>
    <t xml:space="preserve">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სამმართველოს დებულების განახლება;                                                                                                                        3. ადამიანის უფლებათა დაცვის მიზნით  პროკურორების  ვიზიტები სასჯელაღსრულების სისტემაში;                                                                                                                                             4. ადამიანის უფლებათა დარღვევის ფაქტებზე შემოსული საჩივარ-განცხადებების  ანალიზის მომზადება;                                                                         5. სახალხო დამცველის ანგარიშში ასახულ რეკომენდაციებზე რეაგირება და შესაბამისი ანგარიშის მომზადება;                                                                                         6.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7.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t>
  </si>
  <si>
    <t xml:space="preserve">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სამმართველოს დებულების განახლება;                                                                                                                        3. ადამიანის უფლებათა დაცვის მიზნით  პროკურორების  ვიზიტები სასჯელაღსრულების სისტემაში;                                                                                                                                             4. ადამიანის უფლებათა დარღვევის ფაქტებზე შემოსული საჩივარ-განცხადებების  ანალიზის მომზადება;                                                                         5. სახალხო დამცველის ანგარიშში ასახულ რეკომენდაციებზე რეაგირება და შესაბამისი ანგარიშის მომზადება;                                                                                         6.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7.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t>
  </si>
  <si>
    <t xml:space="preserve">1. ადამიანის უფლებათა დარღვევის ფაქტებზე არსებული სისხლის სამართლის საქმეების შესწავლის საფუძველზე ანალიზის მომზადება;                                                                                               2. ადამიანის უფლებათა დაცვის მიზნით  პროკურორების  ვიზიტები სასჯელაღსრულების სისტემაში;                                                                                                                                             3. ადამიანის უფლებათა დარღვევის ფაქტებზე შემოსული საჩივარ-განცხადებების  ანალიზის მომზადება;                                                                         4. სახალხო დამცველის ანგარიშში ასახულ რეკომენდაციებზე რეაგირება და შესაბამისი ანგარიშის მომზადება;                                                                                         5. ადამიანის უფლებათა ევროპული სასამართლოს გადაწყვეტილებების ანალიზის საფუძველზე რეკომენდაციების მომზადება;                                                                                                                                                          6.  წამებისა და არასათანადო მოპყრობის, უმცირესობათა უფლებების დარღვევის, რელიგიური ხასიათის დანაშაულის, ტრეფიკინგის, ოჯახში ძალადობის ფაქტებზე ჩატარებული საგამოძიებო საქმიანობის ამსახველი დოკუმენტების რაოდენობა.                                                                              </t>
  </si>
  <si>
    <t>მიმართულება 3 - პროკურატურის სტრუქტურული მოდერნიზაცია</t>
  </si>
  <si>
    <t xml:space="preserve">1. პროკურატურის შიდა სტრუქტურის რეორგანიზაციის მიზნით  შესაბამის ნორმატიულ აქტში განხორციელებული ცვლილებები.;                                          2. პროკურატურის თანამშრომელთა  განახლებული სამუშაო აღწერილობა;                                                                 3. პროკურორთა დატვირთვის ამსახველი ანალიზების რაოდენობა;                                                                       4. სამართლიანი დატვირთვის უზრუნველსაყოფად მომზადებული რეკომენდაციების რაოდენობა;                                                                                                         5. პროკურატურის სტრუქტურულ დანაყოფებს შორის ფუნქციების ნათლად გამიჯვნის მიზნით სტრუქტურული დანაყოფების დებულებებში ცვლილებების განხორციელება. </t>
  </si>
  <si>
    <t>თანამედროვე გამოწვევების შესაბამისი სტრუქტურის ფორმირება</t>
  </si>
  <si>
    <t xml:space="preserve">1. პროკურატურის სტრუქტურული დანაყოფების დებულებების შესწავლა და წინადადებების მომზადება ფუნქციების ნათლად გამიჯვნის მიზნით;                                                                                                                          2. თანამედროვე გამოწვევებზე მორგებული სტრუქტურული მოდელის შესაქმნელად წინადადებების შემუშავება;                                                                  3. პროკურატურის თანამშრომელთა დატვირთვის ანალიზი;                                         4. დატვირთვის ანალიზის შედეგად შესაბამისი რეკომენდაციების მომზადება.                                                                                                                                    </t>
  </si>
  <si>
    <t>1. პროკურატურის თანამშრომელთა სამუშაოს დეტალური აღწერილობის შექმნა;                                                                                                                                                                                                           2. თითოეული სტრუქტურული ერთეულის სამუშაოს მოკლე აღწერილობის შექმნა;                                                                                                   3. პროკურატურის სტრუქტურის რეორგანიზაცია;                                                                                                                                              4. სტრუქტურული დანაყოფების დებულებებში ცვლილებების განხორციელება.</t>
  </si>
  <si>
    <t xml:space="preserve">1. პროკურატურის თანამშრომელთა დატვირთვის საკონტროლო ანალიზი;                                                                2. საკონტროლო ანალიზის შედეგად შესაბამისი რეკომენდაციების მომზადება.                               </t>
  </si>
  <si>
    <t>მიმართულება 4 - პროკურატურის თანამშრომელთა შერჩევის წესის გაუმჯობესება და კვალიფიკაციის ამაღლება</t>
  </si>
  <si>
    <t>1. პროკურატურაში მიღების დადგენილ წესში განხორციელებული ცვლილებები; 
2. პროკურატურის თანამშრომელთა საქმიანობის ობიექტური შეფასების სტაბილური სისტემის ჩამოყალიბება;                                                   3. განხორციელებული კონკურსების რაოდენობა;
4. ტრენინგ საჭიროებათა ანალიზების რაოდენობა; 
5. ჩატარებული ტრენინგების რაოდენობა;  
6. პროკურატურის თანამშრომელთა პროფესიული განვითარების გაწერილი სტანდარტი.</t>
  </si>
  <si>
    <t xml:space="preserve">თანამშრომელთა შერჩევის გამჭვირვალე და ობიექტური სისტემა; კვალიფიკაციის მაღალი დონე   </t>
  </si>
  <si>
    <t xml:space="preserve">1. პროკურატურაში სტაჟიორთა მიღების წესის დახვეწა; ბრძანებაში შესაბამისი ცვლილების შეტანა და დამტკიცება;
2. საქართველოს პროკურატურის მუშაკთა კვალიფიკაციის ამაღლების (სწავლების) სტანდარტის დოკუმენტის შემუშავება;
3.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4. პროკურორებისათვის მინიმუმ 2 ფართომასშტაბიანი ტრენინგის ჩატარება;
5. განხორციელებული სასწავლო აქტივობების ხარისხის მონიტორინგი და წლიური ანგარიშის მომზადება; 
6. სისტემისათვის ახალი და კვალიფიციური კადრების შერჩევის მიზნით, კონკურსების დაგეგმვა და განხორციელება;     
7. მომდევნო წლის ტრენინგ-საჭიროებათა ანალიზის ჩატარება;
8. მომდევნო წლის წინასწარი სამოქმედო გეგმისა და ტრენინგ-კალენდრის მომზადება;
9. თანამშრომლებთან და სამიზნე აუდიტორიასთან ეფექტიანი და მარტივი კომუნიკაციის მიზნით, მოკლე ტექსტური შეტყობინებების დაგზავნის სერვისის აწყობა.  
</t>
  </si>
  <si>
    <t xml:space="preserve">1. პროკურატურაში მიღების წესის დახვეწა, ბრძანებაში შესაბამისი ცვლილებების შეტანა და დამტკიცება; 
2. თანამდებობაზე მიღების კრიტერიუმების ეფექტიანობის შეფასება;
3. პროკურატურის თანამშრომელთა შესრულებული სამუშაოს ობიექტური და ეფექტიანი შეფასების სისტემის შექმნის მიზნით, სამუშაო ჯგუფის ფორმირება;
4.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5. პროკურორებისათვის მინიმუმ 3 ფართომასშტაბიანი ტრენინგის ჩატარება; 
6. განხორციელებული სასწავლო აქტივობების ხარისხის მონიტორინგი და წლიური ანგარიშის მომზადება;
7. სისტემისათვის ახალი და კვალიფიციური კადრების შერჩევის მიზნით, კონკურსების დაგეგმვა და განხორციელება;
8. ტრეინინგის საჭიროებათა ანალიზის ელ. მოდულის შემუშავება;                                                                                                                                     
9. მომდევნო წლის ტრენინგ-საჭიროებათა ანალიზის ჩატარება;
10. მომდევნო წლის წინასწარი სამოქმედო გეგმისა და ტრენინგ-კალენდრის მომზადება.  
                 </t>
  </si>
  <si>
    <t xml:space="preserve">1. პროკურატურის მუშაკთა ობიექტური და მდგრადი  შეფასების სისტემის შექმნა;                                                                                                     
2. შეფასების სისტემის პრაქტიკაში დანერგვა;
3. შეფასების სისტემის კონტროლის მექანიზმის დაწესება;                                                                     
4.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5.   პროკურორებისათვის მინიმუმ 3 ფართომასშტაბიანი ტრენინგის ჩატარება;
6. განხორციელებული სასწავლო აქტივობების ხარისხის მონიტორინგი და წლიური ანგარიშის მომზადება;
7. სისტემისათვის ახალი და კვალიფიციური კადრების შერჩევის მიზნით, კონკურსების დაგეგმვა და განხორციელება;                                                                                                                                               
8. მომდევნო წლის ტრენინგ-საჭიროებათა ანალიზის ჩატარება;
9. მომდევნო წლის წინასწარი სამოქმედო გეგმისა და ტრენინგ-კალენდრის მომზადება. 
</t>
  </si>
  <si>
    <t xml:space="preserve">1. პროკურორების შეფასების სისტემის ეფექტიანობის დასადგენად კვლევის ჩატარება; 
2. პროკურატურის მუშაკთა პროფესიული მომზადება/გადამზადების მიზნით სხვადასხვა მიმართულების სასწავლო პროექტების დაგეგმვა და განხორციელება;                                                                                                                        3.   პროკურორებისათვის მინიმუმ 3 ფართომასშტაბიანი ტრენინგის ჩატარება;
4. განხორციელებული სასწავლო აქტივობების ხარისხის მონიტორინგი და წლიური ანგარიშის მომზადება;
5. სისტემისათვის ახალი და კვალიფიციური კადრების შერჩევის მიზნით, კონკურსების დაგეგმვა და განხორციელება;                                                                                                                                               
6. მომდევნო წლის ტრენინგ-საჭიროებათა ანალიზის ჩატარება;
7. მომდევნო წლის წინასწარი სამოქმედო გეგმისა და ტრენინგ-კალენდრის მომზადება. 
</t>
  </si>
  <si>
    <t>მიმართულება 5 - პროკურატურაში სამუშაო გარემოსა და პროკურორთა მოტივაციის სისტემის გაუმჯობესება</t>
  </si>
  <si>
    <t>კომფორტული სამუშაო გარემო და პროკურორთა მოტივაციის მაღალი დონე</t>
  </si>
  <si>
    <t xml:space="preserve">1. სისხლის სამართლის საქმისწარმოების ელექტრონული სისტემის დახვეწაზე მომუშავე სამუშაო ჯგუფის შექმნა;                                                            2. სისხლის სამართლის საქმისწარმოების ელექტრონული სისტემის დახვეწაზე მომუშავე სამუშაო ჯგუფის მიერ არსებული ხარვეზების შესახებ ანგარიშის მომზადება;                                                                                                                     3.ადამიანური რესურსების მართვის ელექტრონული პროგრამის (HR ელექტრონული პროგრამა) დასანერგად სამუშაო ჯგუფის შექმნა და გეგმის მომზადება;
4. პროკურორთა დატვირთვის ელექტრონული მოდულის დასანერგად სამუშაო ჯგუფის შექმნა და გეგმის მომზადება;
5. ელექტრონული პროგრამების  მონიტორინგის შედეგების  ამსახველი მინიმუმ 1 ანგარიშის მომზადება;                                                             6. პროკურორთა კმაყოფილების დონის განსაზღვრისა და პრობლემური საკითხების იდენტიფიცირების მიზნით კვლევის ჩატარება;                                                                            7. პროკურატურის მინიმუმ ერთი ახალი შენობის გახსნა;                                                                                                 8. პროკურატურის ავტოპარკის ნაწილის განახლება.       </t>
  </si>
  <si>
    <t>1. სისხლის სამართლის საქმის წარმოების ელექტრონულ პროგრამაში პროკურორთა საჭიროებებზე მორგებული ცვლილებების განხორციელება;
2. ადამიანური რესურსების მართვის ელექტრონული პროგრამის (HR ელექტრონული პროგრამა) შემუშავება;
3. პროკურორთა დატვირთვის ელექტრონული პროგრამის შემუშავება;                                                                                                 5. ელექტრონული პროგრამების  მონიტორინგის შედეგების  ამსახველი მინიმუმ 1 ანგარიშის მომზადება;                                                                                                              6. პროკურატურის მინიმუმ ერთი ახალი შენობის გახსნა;                                                                                                                                                 7. პროკურატურის თანამშრომლების საჭირო ინვენტარით უზრუნველყოფა;                                                                        8. არსებული ინვენტარის განახლება;      9. მთავარი პროკურატურის ადმინისტრაციულ შენობაში ტრეინინგ- ცენტრის მოდერნიზაცია;                                    9. პროკურატურის ავტოპარკის ნაწილის განახლება.</t>
  </si>
  <si>
    <t xml:space="preserve">1. ელექტრონული პროგრამების  მონიტორინგის შედეგების  ამსახველი  ანგარიშის მომზადება;                                                               
2. ადამიანური რესურსების მართვის ელექტრონული პროგრამის (HR ელექტრონული პროგრამა) მონიტორინგის შედეგების  ამსახველი  ანგარიშის მომზადება.;            
3. პროკურორთა დატვირთვის ელექტრონული პროგრამის მოქმედი მოდელის ტესტირება;                                                4. პროკურატურის მინიმუმ ერთი ახალი შენობის გახსნა;                                                            5. პროკურატურის თანამშრომლების საჭირო ინვენტარით უზრუნველყოფა;                                                   6. არსებული ინვენტარის განახლება;         7. პროკურატურის ავტოპარკის ნაწილის განახლება.
</t>
  </si>
  <si>
    <t xml:space="preserve">1. ელექტრონული პროგრამების  მონიტორინგის შედეგების  ამსახველი  ანგარიშის მომზადება;                                       2. პროკურატურის მინიმუმ ერთი ახალი შენობის გახსნა;                                                      3. პროკურატურის ინვენტარის და ავეჯის განახლება;                                                               4. პროკურატურის ავტოპარკის ნაწილის განახლება;                                                              5. მთავარი პროკურატურის ადმინისტრაციული შენობის ნაწილის განახლება-გარემონტება;                                                            6. პროკურორთა კმაყოფილების დონის განსაზღვრისა და პრობლემური საკითხების იდენტიფიცირების მიზნით კვლევის ჩატარება.                        </t>
  </si>
  <si>
    <t xml:space="preserve">მიმართულება 6 -  საზოგადოების წინაშე ანგარიშვალდებული პროკურატურა     </t>
  </si>
  <si>
    <t>1. საზოგადოებასთან ურთიერთობის სტრატეგიის,  სამოქმედო გეგმის შემუშავება და დამტკიცება;                                                                     2. მასმედიასთან ერთად ორგანიზებული გასვლითი სემინარების რაოდენობა;                                                                                       3.   საზოგადოებისთვის ინფორმაციის მიწოდების არსებული მექანიზმების სრულყოფის გზების ამსახველი დოკუმენტის შექმნა;                                                                                            4. საზოგადოებრივი პროკურატურის პროექტის ფარგლებში განხორციელებული ღონისძიებების რაოდენობა;                                                                       5. საზოგადოების ცნობიერების ამაღლების მიზნით ჩატარებული ღონისძიებების რაოდენობა;                                                                                         6. მოწმისა და დაზარალებულის კოორდინატორის სამსახურის აქტივობის შესახებ შექმნილი ანალიზების რაოდენობა;                                                                          7. მოწმისა და დაზარალებულის კოოორდინატორის სამსახურის განვითარების დოკუმენტის შექმნა;                                                                                                                                                                                                   8. ადგილობრივი საბჭოების სხდომების რაოდენობა;                                                                                      9. პროკურატურის რებრენდინგის პროცესის დაწყების მიზნით ჩატარებულ ღონისძიებათა რაოდენობა;                                                                 10. საზოგადოებრივი პროკურატურის რებრენდინგის კონცეფციის შემუშავება;
 11. პროკურატურის ახალი ვებ-გვერდის შექმნა;                                            12. არასამთავრობო და სამთავრობო ორგანიზაციებთან შეხვედრების რაოდენობა;                                                    13. პროკურატურის შესახებ საზოგადოებრივი აზრის კვლევების რაოდენობა;                                                          14. პროკურატურის საქმიანობის ამსახველი წლიური ანგარიშების რაოდენობა .</t>
  </si>
  <si>
    <t>საზოგადოების წინაშე პროკურატურის ანგარიშვალდებულების გაზრდა, პროკურატურის გამჭვირვალე სისტემად ჩამოყალიბება, საზოგადოებრივი ცნობიერების ამაღლება სტრუქტურის ფუნქციებისა და მიმდინარე საქმიანობის შესახებ</t>
  </si>
  <si>
    <t xml:space="preserve">1.  პროკურატურის შესახებ საზოგადოებრივი აზრის კვლევის ჩატარება;.                                                                                                                 2. საზოგადოებასთან ურთიერთობის სტრატეგიისა და სამოქმედო გეგმის შემუშავება;                                                                                                          3. საზოგადოებასთან ურთიერთობის სტრატეგიაზე მომუშავე სამუშაო ჯგუფის შექმნა;                                                                                                                                                                                              4. საზოგადოებაზე ორიენტირებული პროექტების განხორციელება;                                                                                                                                   5. ადგილობრივი საბჭოების შემადგენლობების განახლება და მინიმუმ 1 სხდომის ჩატარება;                                                                 6.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7. მოწმეთა და დაზარალებულთა კოორდინატორის სამსახურის საქმიანობის ამსახველი ანალიზისა და რეკომენდაციების მომზადება.                                </t>
  </si>
  <si>
    <t>1. საზოგადოებრივი პროკურატურის ფარგლებში მინიმუმ 2 დიდი და 3 მოკლე ვადიანი პროექტის განხორციელება;                                                                       2. საზოგადოების ცნობიერების ამაღლების მიზნით მინიმუმ 3 აქტივობის განხორციელება;                                                                                                                                             3. არასამთავრობო და სამთავრობო ორგანიზაციებთან შეხვედრების ორგანიზება;                                                                         4.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5.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                                                                                                                            6. ადგილობრივი საბჭოების მინიმუმ 2 სხდომის ჩატარება;                                                                                7. პროკურატურის რებრენდინგისათვის  საჭირო კონკურსების გამოცხადება;                                                      8. მოწმისა და დაზარალებულის კოორდინატორის ფუნქციების ცვლილება;                                                                                                                                                                      9. პროკურატურის ახალი ვებ-გვერდის შექმნა;                                                                                                                                                                                                                                                                                                      10. პროკურატურის საქმიანობის ამსახველი წლიური ანგარიშის მომზადება;                                                                                                                     11. პროკურატურის საქმიანობისა და უფლებამოსილების შესახებ 50 000 ბუკლეტის მომზადება და მათი სტუდენტებისა და მოსწავლეებისათვის დარიგება ცნობიერების ამაღლების მიზნით.</t>
  </si>
  <si>
    <t xml:space="preserve">1.  პროკურატურის შესახებ საზოგადოებრივი აზრის კვლევის ჩატარება;.                                                                                                               2. საზოგადოებრივი პროკურატურის ფარგლებში მინიმუმ 2 დიდი და 4 მოკლე ვადიანი პროექტის განხორციელება;                                                 3. საზოგადოების ცნობიერების ამაღლების მიზნით მინიმუმ 3 აქტივობის განხორციელება;                                                                                                    4. არასამთავრობო და სამთავრობო ორგანიზაციებთან შეხვედრების ორგანიზება;                                                                       5.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6.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                                                                                                                             7. ადგილობრივი საბჭოების განახლება და მინიმუმ 2 სხდომის ჩატარება;                                                                  8.   პროკურატურის საქმიანობის ამსახველი წლიური ანგარიშის მომზადება.                    </t>
  </si>
  <si>
    <t>მიმართულება 7 - არასრულწლოვანთა მართლმსაჯულება</t>
  </si>
  <si>
    <t>1. არასრულწლოვანთა სისხლის სამართლის საქმეებზე გადამზადებულ პროკურორთა რაოდენობა; 
2. არასრულწლოვანთა მართლმსაჯულებასთან დაკავშირებით ჩატარებული კვლევების რაოდენობა;
3. არასრულწლოვანთა მიმართ იძულებითი ღონისძიებების გამოყენების პრაქტიკის საერთაშორისო სტანდარტებთან შესაბამისობის უზრუნველყოფისათვის გატარებულ ღონისძიებათა რაოდენობა;                                                              4. არასრულწლოვნებთან დაკავშირებით მიღებული რეკომენდაციების რაოდენობა;                                                                                                                                                                                                   5. შემუშავებული ტრენინგ-მოდულების რაოდენობა;                                                                                           6. არასრულწლოვანთა განრიდება-მედიაციის შესახებ ბრძანებაში შეტანილი  ცვლილებები;                                                             7. არასრულწლოვანთა საქმეებზე სპეციალიზირებული პროკურორები;                                                                  8. არასრულწლოვანთა დაკითხვის მეთოდოლოგიის დოკუმენტის შემუშავება.</t>
  </si>
  <si>
    <t>არასრულწლოვანთა საუკეთესო ინტერესებზე ორიენტირებული მართლმსაჯულების სისტემა</t>
  </si>
  <si>
    <t>1. არასრულწლოვანთა საქმეებზე პროკურორთა გადამზადება;                                            2.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5. არასრულწლოვანთა განრიდება-მედიაციის შესახებ ბრძანებაში შესაბამისი ცვლილებების შეტანა;                                                                6. არასრულწლოვანთა დაკითხვის მეთოდოლოგიის შემუშავება.</t>
  </si>
  <si>
    <t xml:space="preserve">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5. პროკურატურის მსხვილ სტრუქტურულ დანაყოფებში არასრულწლოვანთა საქმეებზე სპეციალიზირებული მინიმუმ ერთი პროკურორის გამოყოფა.    </t>
  </si>
  <si>
    <t xml:space="preserve">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t>
  </si>
  <si>
    <t>1. არასრულწლოვანთა საქმეებზე პროკურორთა გადამზადება;                                                                                                                       2. . შესაბამისი ტრეინინგ-მოდულების შემუშავება და დანერგვა;                                                                 3. არასრულწლოვანთა შორის დანაშაულის გამომწვევი მიზეზების დასადგენად კვლევების ჩატარება;                                                                                                                             4. კვლევების საფუძველზე შესაბამისი რეკომენდაციების მომზადება და პრევენციული ღონისძიებების დაგეგმვა;                                                                      5. საჭიროების შემთხვევაში, არასრულწლოვანთა განრიდება-მედიაციის შესახებ ბრძანებაში შესაბამისი ცვლილებებისთვის წინადადებების შემუშავება.</t>
  </si>
  <si>
    <t xml:space="preserve">მიმართულება 8 - პროკურატურის როლის გაზრდა დანაშაულის პრევენციის პროცესში </t>
  </si>
  <si>
    <t>1. დანაშაულის პრევენციის სამუშაო ჯგუფის შექმნა;                                                                                                                        2. დანაშაულის პრევენციის სტრატეგიისა და სამოქმედო გეგმის შექმნა;                                                                        3. დანაშაულის გამომწვევი მიზეზების დადგენის მიზნით განხორციელებული კვლევების რაოდენობა;                                                                       4. საქართველოში კრიმინოგენური მდგომარეობის ამსახველი ანალიზების რაოდენობა;                                                                                                                             5. დანაშაულის პრევენციაზე ორიენტირებული ღონისძიებების რაოდენობა;                                                                                                                                          7. პრევენციის ფონდის პროექტის მომზადება.</t>
  </si>
  <si>
    <t>დანაშაულის პრევენციის ეფექტური სისტემა</t>
  </si>
  <si>
    <t>1. დანაშაულის პრევენციის სამუშაო ჯგუფის შექმნა;                                                                                                        2.საქართველოში კრიმინოგენური მდგომარეობის ამსახველი მინიმუმ 2 ანალიზის მომზადება;                                            3. დანაშაულის პრევენციის სტრატეგიისა და სამოქმედო გეგმის მომზადება და დამტკიცება.</t>
  </si>
  <si>
    <t xml:space="preserve">1. გავრცელებული დანაშაულების გამომწვევი მიზეზების დასადგენად კვლევების განხორციელება;                                                                                                                       2. კვლევის შედეგების მიხედვით რეკომენდაციების მომზადება;                                                                                3. პრევენციის ფონდთან დაკავშირებით წინადადების შემუშავება;                                                                               4. მინიმუმ 2 პრევენციული ღონისძიების დაგეგმვა.                                                                                                                                                                   </t>
  </si>
  <si>
    <t xml:space="preserve">1. მინიმუმ 2 პრევენციული ღონისძიების განხორციელება;                                                                        2. განხორციელებული პრევენციული ღონისძიებების შედეგების მონიტორინგი;                                                                                                                      3. გავრცელებული დანაშაულების გამომწვევი მიზეზების დასადგენად კვლევების განხორციელება;                                                                                                                       4. კვლევის შედეგების მიხედვით რეკომენდაციების მომზადება.                                                                                                                                      </t>
  </si>
  <si>
    <t xml:space="preserve">1. მინიმუმ 2 პრევენციული ღონისძიების განხორციელება;                                                                        2. განხორციელებული პრევენციული ღონისძიებების შედეგების მონიტორინგი;                                                              3. გავრცელებული დანაშაულების გამომწვევი მიზეზების დასადგენად კვლევების განხორციელება;                                                                                                                       4. კვლევის შედეგების მიხედვით რეკომენდაციების მომზადება;                                                                   5. დანაშაულის პრევენციის სტრატეგიისა და სამოქმედო გეგმის გადახედვა ახალი კრიმინოგენური რეალობის გათვალისწინებით.  </t>
  </si>
  <si>
    <t>მიმართულება 9 - საერთაშორისო თანამშრომლობის გააქტიურება</t>
  </si>
  <si>
    <t>1. საერთაშორისო ორგანიზაციების წარმომადგენლებთან  შეხვედრების რაოდენობა;
2. საერთაშორისო ორგანიზაციების რეკომენდაციების ანალიზების რაოდენობა;                                                              3. გათვალისწინებული რეკომენდაციების რაოდენობა.</t>
  </si>
  <si>
    <t>საერთაშორისო სტანდარტების შესაბამისი საქმიანობის უზრუნველყოფა</t>
  </si>
  <si>
    <t xml:space="preserve">საერთაშორისო ორგანიზაციების წარმომადგენლებთან შეხვედრების ორგანიზება.                                                         </t>
  </si>
  <si>
    <t xml:space="preserve">საერთაშორისო ორგანიზაციების რეკომენდაციების და მათი შესრულების მდგომარეობის ანალიზი. </t>
  </si>
  <si>
    <t>საერთაშორისო ორგანიზაციების რეკომენდაციების და მათი შესრულების მდგომარეობის ანალიზი</t>
  </si>
  <si>
    <t>სულ ბიუჯეტი:</t>
  </si>
  <si>
    <t xml:space="preserve">ადამიანის უფლებათა დაცვის განმტკიცება </t>
  </si>
  <si>
    <r>
      <t xml:space="preserve">1.სისხლის სამართლის საქმისწარმოების ელექტრონული სისტემის დახვეწაზე მომუშავე სამუშაო ჯგუფის შექმნა;                                             2. სისხლის სამართლის საქმისწარმოების ელექტრონული სისტემის დახვეწის მიზნით განხორციელებული ცვლილებების რაოდენობა;                                                                    3.  ადამიანური რესურსების მართვის ელექტრონული პროგრამის (HR ელექტრონული პროგრამა) შექმნა  და იმპლემენტაცია;
4. პროკურორთა დატვირთვის ელექტრონული მოდულის შექმნა;
5.  პროკურორთა კმაყოფილების დონისა  და პრობლემური საკითხების ანალიზების რაოდენობა;           </t>
    </r>
    <r>
      <rPr>
        <sz val="8.5"/>
        <rFont val="Calibri"/>
        <family val="2"/>
        <scheme val="minor"/>
      </rPr>
      <t xml:space="preserve">                                                                                                                                   6. ელექტრონული პროგრამების  მონიტორინგის შედეგების  ამსახველი ანგარიშების რაოდენობა;                                                                                              7. პროკურორთა კმაყოფილების დონის კვლევების რაოდენობა.                                                                                        
</t>
    </r>
  </si>
  <si>
    <r>
      <t xml:space="preserve">1. საზოგადოებრივი პროკურატურის ფარგლებში მინიმუმ 2 დიდი და 4 მოკლე ვადიანი პროექტის განხორციელება;                                                 2. საზოგადოების ცნობიერების ამაღლების მიზნით მინიმუმ 3 აქტივობის განხორციელება;                                                                                                    3. არასამთავრობო და სამთავრობო ორგანიზაციებთან შეხვედრების ორგანიზება;                                                                       4. მედიის წარმომადგენლებისა და პროკურორებისათვის ერთობლივი გასვლითი სემინარების ორგანიზება სისხლის სამართლისა და მედიის დარგში  ცნობიერების ამაღლების მიზნით;                                                                  5.   მოწმისა და დაზარალებულის კოორდინატორის სამსახურის მიერ გაწეული მუშაობის ხარისხის შემოწმება და შედეგების ამსახველი შესაბამისი დოკუმენტის მომზადება;                                                         </t>
    </r>
    <r>
      <rPr>
        <sz val="8.5"/>
        <color rgb="FFFF0000"/>
        <rFont val="Calibri"/>
        <family val="2"/>
        <scheme val="minor"/>
      </rPr>
      <t xml:space="preserve">                                                                    </t>
    </r>
    <r>
      <rPr>
        <sz val="8.5"/>
        <color theme="1"/>
        <rFont val="Calibri"/>
        <family val="2"/>
        <scheme val="minor"/>
      </rPr>
      <t>6. ადგილობრივი საბჭოების მინიმუმ 2 სხდომის ჩატარება.</t>
    </r>
    <r>
      <rPr>
        <sz val="8.5"/>
        <color rgb="FFFF0000"/>
        <rFont val="Calibri"/>
        <family val="2"/>
        <scheme val="minor"/>
      </rPr>
      <t xml:space="preserve">                                                                         </t>
    </r>
  </si>
  <si>
    <t>ინდიკატორები/მოქმედებები</t>
  </si>
  <si>
    <t>პროგრამა 7 - სრულყოფილი პრობაციის სისტემა</t>
  </si>
  <si>
    <t xml:space="preserve">პრობაციის პერიდში განმეორებითი დანაშაულის პროცენტული მაჩვენებელი; </t>
  </si>
  <si>
    <t>პროცენტული მაჩვენებლების სტაბილური შენარჩენება, 2%-იანი სხვაობით გასულ წელთან მიმართებაში</t>
  </si>
  <si>
    <t>პროცენტული მაჩვენებლების სტაბილური შენარჩენება, 2%-იანი სხვაობით</t>
  </si>
  <si>
    <t>საქმეთა წარმატებით (დროულად) დასრულების მაჩვენებელი (შესულია პირობით ვადამდე მოხსნის მაჩვენებელი);</t>
  </si>
  <si>
    <t>შესაბამისი ქცევიდან გამომდინარე სასამართლოს მიერ დაკისრებული მოვალეობების შემსუბუქების ან გაუქმების მაჩვენებელი</t>
  </si>
  <si>
    <t xml:space="preserve"> რეჟიმის შემსუბუქება – 2,5%; პირობითი სასჯელის გაუქმება – 0,9%</t>
  </si>
  <si>
    <t xml:space="preserve"> რეჟიმის შემსუბუქება – 3%; პირობითი სასჯელის გაუქმება – 1,1%</t>
  </si>
  <si>
    <t xml:space="preserve"> რეჟიმის შემსუბუქება – 5%; პირობითი სასჯელის გაუქმება – 1,5%</t>
  </si>
  <si>
    <t xml:space="preserve"> რეჟიმის შემსუბუქება – 5%; პირობითი სასჯელის გაუქმება – 2%</t>
  </si>
  <si>
    <t>სულ ღირებულება:</t>
  </si>
  <si>
    <t>დონორი:</t>
  </si>
  <si>
    <t>მოსაძიებელი:</t>
  </si>
  <si>
    <t>ქვეპროგრამა 7.1 – პრობაციის სააგენტოს ადმინისტრაციული შესაძლებლობების განვითარება</t>
  </si>
  <si>
    <t xml:space="preserve">პრობაციის ოფიცერთა დატვირთვა – პრობაციონერთა რაოდენობა თითოეულ ოფიცერზე; </t>
  </si>
  <si>
    <t xml:space="preserve">თბილისში თითოეული ოფიცრის საშუალო დატვირთვა არის 558 პრობაციონერი; ქვეყნის მასშტაბით 267 პრობაციონერი; 
</t>
  </si>
  <si>
    <r>
      <t xml:space="preserve">თბილისში თითოეული ოფიცრის საშუალო დატვირთვა არის 250 პრობაციონერი; ქვეყნის მასშტაბით 200 პრობაციონერი; </t>
    </r>
    <r>
      <rPr>
        <b/>
        <sz val="8"/>
        <color indexed="8"/>
        <rFont val="Sylfaen"/>
        <family val="1"/>
        <charset val="204"/>
      </rPr>
      <t/>
    </r>
  </si>
  <si>
    <t xml:space="preserve">თბილისში თითოეული ოფიცრის საშუალო დატვირთვა არის 200 პრობაციონერი; ქვეყნის მასშტაბით 150 პრობაციონერი; </t>
  </si>
  <si>
    <t>ოფიცრის დატვირთვა – 150 პრობაციონერი თითო ოფიცერზე</t>
  </si>
  <si>
    <t>გარემონტებული და აღჭურვილი ბიუროების რაოდენობა და დაფარვა;</t>
  </si>
  <si>
    <t xml:space="preserve">გარემონტებულია და აღჭურვილია ცენტრალური ოფისი, 11 რეგიონალური ბიურო და 16 რაიონული ოფისი; 
</t>
  </si>
  <si>
    <t>გარემონტებულია და აღჭურვილია 59 რაიონული ოფისი;</t>
  </si>
  <si>
    <t>ყველა ბიურო გარემონტებული და აღჭურვილია; 
უზრუნველყოფილია სრული დაფარვა;</t>
  </si>
  <si>
    <t xml:space="preserve">ელექტრონული ბაზების გამართულად ფუნქციონირება
</t>
  </si>
  <si>
    <r>
      <t xml:space="preserve">ელექტრონული ბაზის  გამართული და სრულფასოვანი ოპერირება; </t>
    </r>
    <r>
      <rPr>
        <b/>
        <sz val="8"/>
        <color indexed="8"/>
        <rFont val="Sylfaen"/>
        <family val="1"/>
        <charset val="204"/>
      </rPr>
      <t/>
    </r>
  </si>
  <si>
    <t>თავისუფლების შეზღუდვის დაწესებულების გამართულად ფუნქციონირება</t>
  </si>
  <si>
    <t>თავისუფლების შეზღუდვის დაწესებულების ამოქმედება</t>
  </si>
  <si>
    <t>თავისუფლების შეზღუდვის დაწესებულება ფუნქციონირებს 70% დატვირთვით</t>
  </si>
  <si>
    <t>თავისუფლების შეზღუდვის დაწესებულება ფუნქციონირებს 97% დატვირთვით</t>
  </si>
  <si>
    <t>ვიდეოპაემნის მომსახურების გაფართოება</t>
  </si>
  <si>
    <t xml:space="preserve">ვიდეოპაემნის 2 წერტილის მომსახურების ამოქმედება </t>
  </si>
  <si>
    <t xml:space="preserve">ვიდეოპაემნის 1 წერტილის მომსახურების ამოქმედება </t>
  </si>
  <si>
    <t>სარეაბილიტაციო პროგრამების სამმართველო</t>
  </si>
  <si>
    <t>სარეაბილიტაციო პროგრამების სამმართველოს შექმნა და გამართულად ფუნქციონირება</t>
  </si>
  <si>
    <t>ღონისძიება 7.1.1 - პრობაციის სააგენტოს ადმინისტრაციული ხარჯები</t>
  </si>
  <si>
    <t>პრობაციის სააგენტოს ადმინისტრირაციული ხარჯები</t>
  </si>
  <si>
    <t>ხელფასები (არსებული საშტატო განრიგითა და არსებული სახელფაო ბადით - 225 თანამშრომელი), გაზრდილი ადმინისტრაციული ხარჯები და არაფინანსური აქტივები</t>
  </si>
  <si>
    <t>ხელფასები (არსებული საშტატო განრიგითა და არსებული სახელფასო ბადით - 324 თანამშრომელი), გაზრდილი ადმინისტრაციული ხარჯები და არაფინანსური აქტივები</t>
  </si>
  <si>
    <t>ღონისძიება 7.1.2 - პრობაციის სამსახურის საჯარო სამართლის იურიდიულ პირად ჩამოყალიბება</t>
  </si>
  <si>
    <t>შესაბამისი საკანონმდებლო საფუძველი და შესაბამისი ცვლილება სტატუსში</t>
  </si>
  <si>
    <t xml:space="preserve">ღონისძიება 7.1.3 – ყველა რეგიონული პრობაციის ბიუროსა და ოფისის გახსნა, გარემონტება და აღჭურვა; ინტერნეტითა და კომუნიკაციის სხვა საშუალებებით უზრუნველყოფა; </t>
  </si>
  <si>
    <t>გარემონტებულ და აღჭურვილ ბიუროთა რაოდენობა</t>
  </si>
  <si>
    <t>ოფისის, ტენიკისა და ავტოტრანსპორტის  მიმდინარე რემონტის ხარჯები</t>
  </si>
  <si>
    <t>ოფისის, ტენიკისა და ავტოტრანსპორტის  მიმდინარე რემონტის ხარჯები (მიმდინარე პროცესი)</t>
  </si>
  <si>
    <t>ოფისის, ტექნიკისა და ავტოტრანსპორტის  მიმდინარე რემონტის ხარჯები (მიმდინარე პროცესი)
თბილისის ბიუროს ახალი ოფისის გარემონტება და აღჭურვა</t>
  </si>
  <si>
    <t>ღონისძიება 7.1.4 – პრობაციის ოფიცერთა დატვირთვის შემცირება ისე, რომ ქვეყნის მასშტაბით, ერთ პრობაციის ოფიცერი საშუალოდ 150-მდე პრობაციონერის საქმეს აწარმოებდეს</t>
  </si>
  <si>
    <t xml:space="preserve">პრობაციონერთა საშუალო რაოდენობა ერთ ოფიცერზე;
</t>
  </si>
  <si>
    <r>
      <t xml:space="preserve">150 პრობაციონერი თითოეულ ოფიცერზე
</t>
    </r>
    <r>
      <rPr>
        <b/>
        <sz val="8"/>
        <color indexed="8"/>
        <rFont val="Sylfaen"/>
        <family val="1"/>
      </rPr>
      <t/>
    </r>
  </si>
  <si>
    <t xml:space="preserve">ღონისძიება 7.1.5 - პრობაციის სამსახურის ფინანსური ადმინისტრირების სისტემის შეფასება და საჭიროებისამებრ გაუმჯობესება </t>
  </si>
  <si>
    <t>შეფასების ანგარიში; შეფასების ანგარიშის საფუძველზე შესაბამისი ღონისძიებების გატარება</t>
  </si>
  <si>
    <t>აუდოტირული შემოწმება,  პერსონალის გადამზადება და ტრენინგი</t>
  </si>
  <si>
    <t xml:space="preserve">ღონისძიება 7.1.6 - პრობაციის სამსახურის სტრუქტურისა და პერსონალის როლის ანალიზი და საჭიროების შემთხვევაში ცვლილებების შეტანა; სამუშაოზე აყვანისა და თანამშრომელთა შეფასების პროცედურის განსაზღვრა. სააგენტოს თანამშრომელთათვის ხელფასის ზრდა. </t>
  </si>
  <si>
    <t>განახლებული ორგანიზაციული სტრუქტურა, სამუშაოს აღწერილობები თითოეული პოზიციისთვის, სამუშაოზე აყვანისა და თანამშრომელთა შეფასების განახლებული პროცედურა</t>
  </si>
  <si>
    <t>სააგენტოს თანამშრომელთათვის გაზრდილი ხელფასი (სააგენტოს 225 თანამშრომელი)</t>
  </si>
  <si>
    <t>სააგენტოს საშტატო რიცხოვნების ზრდა 99 შტატით. სულ 324 შტატიანი თანამშრომელი</t>
  </si>
  <si>
    <t xml:space="preserve">ღონისძიება 7.1.7 ცენტრალურ დონეზე ადამიანური რესურსების საკითხების კოორდინატორების დანიშვნა </t>
  </si>
  <si>
    <t xml:space="preserve">ადამიანური რესურსების მართვაზე პასუხისმგებელი პირ(ებ)ის განსაზღვრა და შესაბამისი მომზადება </t>
  </si>
  <si>
    <t>პერმანენტულად ადამიანური რესურსების მართვის ხაზით გადამზადება და კვალიფიკაცვიის ამაღლება</t>
  </si>
  <si>
    <t xml:space="preserve">შესაბამისი სასწავლო პროგრამები და მეთოდოლოგია; </t>
  </si>
  <si>
    <t xml:space="preserve">პრობაციის სააგენტოს ტრეინინგ-სტრატეგია და ყოველწლიური სასწავლო გეგმები; </t>
  </si>
  <si>
    <t xml:space="preserve">შესაბამისი სასწავლო პროგრამები და მეთოდოლოგია შემუშავებულია თანამშრომელთა საკვალიფიკაციო მოთხოვნების მიხედვით და განახლება ხორციელდება ყოველ წელს; 
</t>
  </si>
  <si>
    <t xml:space="preserve">
სასწავლო პროგრამების შეფასების პერიოდული ანგარიშები და შესაბამისი ცვლილებები პროგრამებში
</t>
  </si>
  <si>
    <t>მომზადებულ თანამშრომელთა სტატისტიკური მონაცემები</t>
  </si>
  <si>
    <t xml:space="preserve">ღონისძიება 7.1.9 - არასრულწლოვნებთან კოორდინირებულ მუშაობაზე პასუხისმგებელი პრობაციის ოფიცრების დანიშვნა  </t>
  </si>
  <si>
    <t>შესაბამისი უნარებისა და კვალიფიკაციის მქონე ოფიცრების არსებობა</t>
  </si>
  <si>
    <t>სპეციალური კვალიფიკაციის მქონე 15 თანამშრომელი (არსებული სახელფასო განაკვეთით)</t>
  </si>
  <si>
    <t>სპეციალური კვალიფიკაციის მქონე 16 თანამშრომელი (არსებული სახელფასო განაკვეთით)</t>
  </si>
  <si>
    <t>ქვეპროგრამა 7.2 - საკანონმდებლო ბაზის განვითარება</t>
  </si>
  <si>
    <t xml:space="preserve">2011 წლისთვის ევროსაბჭოს რეკომენდაციების საფუძველზე კანონმდებლობაში შეტანილი ცვლილებები (კანონიდან პრობაციის ოფიცერთა ფორმების გაუქმება, იარაღის ტარების შეზღუდვა, ოფიცერთა სავალდებულო გადამზადება დანიშვნისთანავე პრობაციის სასწავლო ცენტრში და პრობაციის ბიუროებისათვის ტიპიური დებულებების შექმნა); </t>
  </si>
  <si>
    <t>პრობაციის შესახებ კანონმდებლობის სრულყოფა</t>
  </si>
  <si>
    <t>პრობაციის შესახებ კანონმდებლობის სრულყოფა (მუშა პროცესი)</t>
  </si>
  <si>
    <t>პრობაციის სააგენტოს ჩართულობა სასჯელის მისჯამდე   და პირობით ვადამდე გათავისუფლების სტადიაზე;</t>
  </si>
  <si>
    <t>პრობაციის სააგენტოს ჩართვა სასჯელის მისჯამდე  და პირობით ვადამდე გათავისუფლების სტადიაზე;</t>
  </si>
  <si>
    <t>ახალი ალტერნატიული სანქციები რეაბილიტაციის ელემენტებით (საზოგადოებისთვის სასარგებლო შრომა სსკ 73-ე მუხლი, პატიმრობის კანონის 681 მუხლი, და სასჯელაღსრულების დაწესებულებებიდან ხანმოკლე გასვლა, პატიმრობის კანონის 491 მუხლი);</t>
  </si>
  <si>
    <t xml:space="preserve">ახალი ალტერნატიული სანქციების საჭიროებისამებრ გაუმჯობესება და ინსტიტუციონალიზაცია;                            </t>
  </si>
  <si>
    <t>ღონისძიება 7.2.1 - პრობაციის საკანონმდებლო ბაზის შეფასება ადგილობრივი და საერთაშორისო ექსპერტების მონაწილეობით და რეკომენდაციების მომზადება</t>
  </si>
  <si>
    <t>მოქმედი კანონმდებლობის შეფასების ანგარიში და შესაბამისი რეკომენდაციები</t>
  </si>
  <si>
    <t xml:space="preserve">პრობაციის კანონის შესახებ ევროპის საბჭოს ექსპერტების დასკვნა და რეკომენდაციები; მუშა პროცესი
</t>
  </si>
  <si>
    <t>ღონისძიება 7.2.2 შემუშავებული რეკომენდაციების შესაბამისად პრობაციის შესახებ კანონში ცვლილებების შეტანა და მიღება</t>
  </si>
  <si>
    <t>რეკომენდაციების შესაბამისი ცვლილებები კანონმდებლობაში</t>
  </si>
  <si>
    <t>შემუშავებული რეკომენდაციების შესაბამისად პრობაციის შესახებ კანონში ცვლილებების შეტანა</t>
  </si>
  <si>
    <t xml:space="preserve">ღონისძიება 7.2.3. ახალი ალტერნატიული სანქციების  (საზოგადოებისათვის სასარგებლო შრომა – პატიმრობის კანონის 681მუხლი) ტესტირება და პილოტირება (საცდელი ღონისძიების გატარება) პრობაციის სააგენტოს მიერ </t>
  </si>
  <si>
    <t xml:space="preserve">საზოგადოებისათვის სასარგებლო შრომის, როგორც პატიმრობის ალტერნატივის გამოყენების სტატისტიკა და ანგარიში; </t>
  </si>
  <si>
    <t>საზოგადოებისათვის სასარგებლო შრომის აღსრულება და შეფასება. შეფასების საფუძველზე რეკომენდაციების მომზადება ამ ალტერნატიულ ღონისძიებებზე (მუშა პროცესი)</t>
  </si>
  <si>
    <t>თავისულფების შეზღუდვის, როგორც პატიმრობის ალტერნატივის გამოყენების სტატისტიკა</t>
  </si>
  <si>
    <t>თავისუფლებაშეზღუდულ პირთა სარეაბილიტაციო და პროფესიული გადამზადების  პროგრამებში ჩართულობის სტატისტიკა</t>
  </si>
  <si>
    <t>ღონისძიება 7.2.4. არასრულწლოვანთა საქმეებზე პილოტირებული სქემების განხორციელებით, პირობით ვადამდე გათავისუფლების კომისიებში და სასჯელის მისჯამდე პრობაციის სოციალური მუშაკების ჩართულობის მექანიზმების შემუშავება</t>
  </si>
  <si>
    <t>შესაბამისი კონცეფციები (კომისიების შემადგენლობისა და მუშაობის წესის განმსაზღვრელი); შესაბამისი საკანონმდებლო ცვლილებები და პრაქტიკა</t>
  </si>
  <si>
    <r>
      <t>არასრულწლოვნისათვის სასჯელის დანიშვნამდე პროცესში პრობაციის სოციალური მუშაკების ჩართვის შესაბამისი კონცეფციის შემუშავება (კომისიების შემადგენლობისა და მუშაობის წესის განმსაზღვრა)</t>
    </r>
    <r>
      <rPr>
        <b/>
        <sz val="8"/>
        <color indexed="8"/>
        <rFont val="Sylfaen"/>
        <family val="1"/>
      </rPr>
      <t/>
    </r>
  </si>
  <si>
    <r>
      <t>არასრულწლოვნისათვის სასჯელის დანიშვნამდე პროცესში პრობაციის სოციალური მუშაკის ჩართვის შესაბამისი კონცეფციის შემუშავება (კომისიების შემადგენლობისა და მუშაობის წესის განმსაზღვრა)</t>
    </r>
    <r>
      <rPr>
        <b/>
        <sz val="8"/>
        <color indexed="8"/>
        <rFont val="Sylfaen"/>
        <family val="1"/>
      </rPr>
      <t/>
    </r>
  </si>
  <si>
    <t>არასრულწლოვნისათვის სასჯელის დანიშვნამდე პროცესში პრობაციის სოციალური მუშაკის ჩართვის პილოტირება</t>
  </si>
  <si>
    <r>
      <t xml:space="preserve">არასრულწლოვნისათვის სასჯელის დანიშვნამდე პროცესში პრობაციის სოციალური მუშაკის ჩართვა </t>
    </r>
    <r>
      <rPr>
        <b/>
        <sz val="8"/>
        <color indexed="8"/>
        <rFont val="Sylfaen"/>
        <family val="1"/>
      </rPr>
      <t/>
    </r>
  </si>
  <si>
    <t>ქვეპროგრამა 7.3 - ზედამხედველობის სისტემის გაუმჯობესება</t>
  </si>
  <si>
    <t xml:space="preserve">მონაცემთა ბაზაში რეგისტრირებულ პრობაციონერთა პროცენტული მაჩვენებელი; </t>
  </si>
  <si>
    <t xml:space="preserve">პრობაციონერთა 100% რეგისტრირებულია ბაზაში და მუდმივად ხორციელდება განახლება
</t>
  </si>
  <si>
    <t xml:space="preserve">სასჯელის ინდივიდუალური დაგეგმვის სისტემაში ჩართულ პრობაციონერთა პროცენტული მაჩვენებელი; </t>
  </si>
  <si>
    <t>პრობაციონერთა 20% ჩართულია სასჯელის ინდივიდუალური დაგეგმვის სისტემაში;</t>
  </si>
  <si>
    <t>პრობაციონერთა 40% ჩართულია სასჯელის ინდივიდუალური დაგეგმვის სისტემაში;</t>
  </si>
  <si>
    <t>პრობაციონერთა 50% ჩართულია სასჯელის ინდივიდუალური დაგეგმვის სისტემაში;</t>
  </si>
  <si>
    <t>პრობაციონერთა 55% ჩართულია სასჯელის ინდივიდუალური დაგეგმვის სისტემაში;</t>
  </si>
  <si>
    <t>ღონისძიება 7.3.1 საქმის წარმოებისთვის სპეციალური ელექტრონული მონაცემთა ბაზის შექმნა, გამოყენება (დანერგვა) და რეგულარული განახლება</t>
  </si>
  <si>
    <t xml:space="preserve">გამართულად მოქმედი ელექტრონული ბაზა; </t>
  </si>
  <si>
    <t>ბაზის გამართულად ფუნქციონირებისთვის მისი განახლება/შესწორება</t>
  </si>
  <si>
    <t>ბაზის გამართულად ფუნქციონირებისთვის მისი განახლება/შესწორება (მუშა პროცესი)</t>
  </si>
  <si>
    <t xml:space="preserve">რეგიონული ოფისები, სადაც ბაზა მუშაობს; </t>
  </si>
  <si>
    <t>ბაზაში რეგისტრირებულ პრობაციონერთა პროცენტული მაჩვენებელი</t>
  </si>
  <si>
    <t xml:space="preserve">პროგრამის განახლება და სრულყოფა </t>
  </si>
  <si>
    <t>ღონისძიება 7.3.2. თითის ანაბეჭდების რეგისტრაციის სისტემის პილოტირება და გამოყენება (დანერგვა)</t>
  </si>
  <si>
    <t xml:space="preserve">დაქტილოსკოპიური რეგისტრაცია ფუნქციონირებს ყველა  ოფისში
</t>
  </si>
  <si>
    <t>დანერგვის, ოპერირებისა და შენახვის ხარჯები</t>
  </si>
  <si>
    <t>ღონისძიება 7.3.3. მსჯავრდებულებზე რისკის-შეფასების ინსტრუმენტისა და ინდივიდუალური გეგმის შედგენის მეთოდოლოგიის შემუშავება, პილოტირება შესაბამისი ტრეინინგების მხარდაჭერით</t>
  </si>
  <si>
    <t>რისკის შეფასების მოდელი დანერგილია ქვეყნის მასშტაბით და მიმდინარეობს მეთოდოლოგიის შემდგომი განვითარების პროცესი</t>
  </si>
  <si>
    <t>ღონისძიება 7.3.4 პრობაციის ოფიცრები რისკისა და საჭიროებების შეფასებისა და  სასჯელის მოხდის ინდივიდუალური გეგმის მიხედვით მუშაობენ მსჯავრდებულებთან</t>
  </si>
  <si>
    <t xml:space="preserve">სასჯელის მოხდის ინდივიდუალური გეგმით მუშაობის სისტემის ფუნქციონირება  ბიუროების მიხედვით; </t>
  </si>
  <si>
    <t xml:space="preserve">ღონისძიება 7.3.5 საქმის  წარმოების სისტემის დანერგვა; სახელმძღვანელოს შემუშავება, სადაც გაწერილი იქნება სტანდარტული სამუშაო პროცესი (პროცედურები) და შესაბამისი ტრეინინგების ჩატარება </t>
  </si>
  <si>
    <t>საქმის წარმოების წესის დამდგენი ინსტრუქცია და მეთოდოლოგიური სახელმძღვანელო;
მომზადებულ ოფიცერთა რაოდენობა</t>
  </si>
  <si>
    <t>ყველა ოფიცერმა გაიარა სასწავლო პროგრამა საქმისწარმოების ახალი სისტემის ფუნქციონირების თაობაზე</t>
  </si>
  <si>
    <t>ყველა ოფიცერმა გაიარა სასწავლო პროგრამა საქმისწარმოების ახალი სისტემის ფუნქციონირების თაობაზე (მუშა პროცესი)</t>
  </si>
  <si>
    <t>საქმის წარმოების წესის დამდგენი ინსტრუქციის და მეთოდოლოგიური სახელმძღვანელოს შემუშავება ოფიცერთათვის</t>
  </si>
  <si>
    <t>შემუშავებული ინსტრუქციითა და მეთოდოლოგიური სახელმძღვანელოთი მუშაობა; საჭიროებისამებრ განახლების პროცესი</t>
  </si>
  <si>
    <t>ღონისძიება 7.3.6. საზოგადოებრივი  სანქციების (საზოგადოებისათვის სასარგებლო შრომის) დაკისრების იმპლემენტაციის გაუმჯობესება</t>
  </si>
  <si>
    <t>საზოგადოებისათვის სასარგებლო შრომის გამოყენების სტატისტიკა და წარმატებით დასრულების მაჩვენებელი</t>
  </si>
  <si>
    <t xml:space="preserve">საზოგადოებისათვის სასარგებლო შრომის მაჩვენებლის გაზრდა </t>
  </si>
  <si>
    <t xml:space="preserve">საზოგადოებისათვის სასარგებლო შრომის მაჩვენებლის გაზრდა და სამუშო ადგილების ბაზის განახლება </t>
  </si>
  <si>
    <t xml:space="preserve">ღონისძიება 7.3.7. საზოგადოებრივი სანქციების იმპლემენტირებისა და ეფექტურობის (ასევე  საზოგადოებრივი სანქციების ღონისძიებების გატარების) თაობაზე რეგულარული ინფორმაციის არსებობა და ხელმისაწვდომობა </t>
  </si>
  <si>
    <t>საზოგადოებრივი სანქციების გამოყენების შესახებ პერიოდული ანგარიშების მომზადება და ვებ-გვერდზე გამოქვეყნება</t>
  </si>
  <si>
    <t xml:space="preserve">ღონისძიება 7.3.8. სასჯელაღსრულების დეპარტამენტსა და პრობაციას შორის კავშირის გაუმჯობესება რეგულარული შეხვედრებით, გაუმჯობესებული ინფორმაციის გაცვლითა და თანამშრომლობით </t>
  </si>
  <si>
    <t>ერთობლივი ღონისძიებების ჩატარება, ინფორმაციის გაცვლა, სამუშაო ჯგუფებში ერთობლივი მონაწილეობა</t>
  </si>
  <si>
    <t>ქვეპროგრამა 7.4 - სარეაბილიტაციო პროგრამების და საზოგადოების ჩართულობის განვითარება</t>
  </si>
  <si>
    <t xml:space="preserve">სარეაბილიტაციო პროგრამების რაოდენობა;
 ამ პროგრამებში ჩართულ პრობაციონერთა პროცენტული მაჩვენებელი პრობაციონერთა იმ რაოდენობიდან, რომლებიც საჭიროებენ რეაბილიტაციას </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</si>
  <si>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1%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</si>
  <si>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1.5%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</si>
  <si>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2% ჩართულია პროგრამაში</t>
  </si>
  <si>
    <t xml:space="preserve"> სოციალური მუშაკისა და ფსიქოლოგის პირობით მსჯავრდებულთათვის ხელმისაწვდომობა</t>
  </si>
  <si>
    <t>სისხლის სამართლის მართლმსაჯულების სისტემაში რეაბილიტაცია-რესოციალიზაციის სტრატეგიის სამოქმედო გეგმის დამტკიცება და სამუშაო პროცესი</t>
  </si>
  <si>
    <t>რეაბილიტაცია-რესოციალიზაციის სტრატეგიის სამოქმედო გეგმით მუშაობა და საჭიროებისამებრ განახლება</t>
  </si>
  <si>
    <t>ერთი სარეაბილიტაციო პროგრამის არასამთავრობო ორგანიზაციასთან თანამშრომლობით წარმატებით დასრულება</t>
  </si>
  <si>
    <t>რეგიონებში პარტნიორი არასამთავრობო ორგანიზაციასთან თანამშრომლობით სარეაბილიტაციო პროგრამის იდენტიფიცირება და განხორციელება</t>
  </si>
  <si>
    <t xml:space="preserve">ღონისძიება 7.4.3. საზოგადოების მონაწილეობის გაზრდა რეგიონებში მოხალისეების ჩართულობით </t>
  </si>
  <si>
    <t>რეგიონალურ დონეზე არასამთავრობო ორგანიზაციებთან თანამშრომლობა</t>
  </si>
  <si>
    <t>სარეაბილიტაციო პროგრამების განხორციელებისთვის მომზადებულ ოფიცერთა პროცენტული მაჩვენებელი</t>
  </si>
  <si>
    <t>სარეაბილიტაციო პროგრამის განხორციელებასთან დაკავშირებულ სასწავლო პროგრამაში მონაწილეობას მიიღებს ოფიცერთა 50%</t>
  </si>
  <si>
    <t>სარეაბილიტაციო პროგრამის განხორციელებასთან დაკავშირებულ სასწავლო პროგრამაში მონაწილეობას მიიღებს ოფიცერთა 70%</t>
  </si>
  <si>
    <t>სარეაბილიტაციო პროგრამის განხორციელებასთან დაკავშირებულ სასწავლო პროგრამაში მონაწილეობას მიიღებს ოფიცერთა 90%</t>
  </si>
  <si>
    <t xml:space="preserve">ქვეპროგრამა 7.5 - უწყებათა შორის კოორდინაციის უზრუნველყოფა და პრობაციის შესახებ საზოგადოების ინფორმირებულობის  გაუმჯობესება </t>
  </si>
  <si>
    <t>საზოგადოების მიერ  პრობაციის როლის შესახებ ადეკვატური ინფორმაციის ქონა</t>
  </si>
  <si>
    <t>ღონისძიება 7.5.1 უწყებათაშორის კოორდინაციის გაუმჯობესებისთვის რეფორმის სტრატეგიის იმპლემენტაციისთვის შექმნილ შესაბამის სამუშაო ჯგუფებთან თანამშრომლობა და შეხვედრებში მონაწილეობა</t>
  </si>
  <si>
    <t>უწყებათაშორისი საკოორდინაციო საბჭოს მუშაობაში ჩართულობა</t>
  </si>
  <si>
    <t xml:space="preserve">მუდმივი მონაწილეობა სამუშაო ჯგუფებში
</t>
  </si>
  <si>
    <t>ღონისძიება 7.5.2 ყოველწლიურად რეგულარული მრგვალი მაგიდების მოწყობა რეგიონულ და  სახელმწიფო დონეებზე პარტნიორების მონაწილეობით</t>
  </si>
  <si>
    <t>შესაბამისი შეხვედრების რაოდენობა და მედიის მიერ მათი გაშუქება</t>
  </si>
  <si>
    <t>ღონისძიება 7.5.3. საზოგადოებრივი ცნობიერების ამაღლების კამპანიის ინიცირება – მუდმივად განახლებული ინფორმაციის მედიისთვის ხელმისაწვდომობის უზრუნველყოფა</t>
  </si>
  <si>
    <t>პრობაციის სააგენტოს საქმიანობის შესახებ მომზადებული საინფორმაციო მასალები: საგაზეთო ჩანართები, სატელევიზიო სიუჟეტები, გავრცელებული ბროშურების რაოდენობა</t>
  </si>
  <si>
    <t>განსახორციელებელი ქმედება</t>
  </si>
  <si>
    <t xml:space="preserve">1) გამოკითხულ ადამიანთა საერთო პროცენტული მაჩვენებელი, რომლებიც ნდობას გამოხატავენ პოლიციის მიმართ, ასახული 
დანაშაულის კვლევაში.
  2) გამოძიებული  დანაშაულების გაზრდილი რაოდენობა 
</t>
  </si>
  <si>
    <t>სულ პროექტი</t>
  </si>
  <si>
    <t>სახელმწიფო ბიუჯეტი</t>
  </si>
  <si>
    <t>სხვა სახსრები</t>
  </si>
  <si>
    <t>მოსაძიებელია</t>
  </si>
  <si>
    <t>88,500.00***</t>
  </si>
  <si>
    <t>2.1 შინაგან საქმეთა სამინისტროს დანაშაულთან ბრძოლის, გამოძიების და მომსახურების საერთაშორისო სტანდარტებთან შესაბამისობაში მოყვანა გაუმჯობესებული ინფრასტრუქტურით, მატერიალურ-ტექნიკური რესურსით და სრულყოფილი მონაცემთა ბაზებით</t>
  </si>
  <si>
    <t>ბიუჯეტი დათვლილია,  მოსაძიებელია დონორი</t>
  </si>
  <si>
    <t xml:space="preserve">საქმიანობა 2.1.1. შსს საგანგებო სიტუაციების ცენტრის - 112-ს პროგრამული უზრუნველოყოფა </t>
  </si>
  <si>
    <t>შესრულებული</t>
  </si>
  <si>
    <t>2,360,000.00****</t>
  </si>
  <si>
    <t>2,519,300.00****</t>
  </si>
  <si>
    <t>159,300.00****</t>
  </si>
  <si>
    <t>საქმიანობა 2.1.2 უსაფრთხოების უზრუნველყოფისა და სერვერების დაცვის მიზნით 112-ის ალტერნატიული ცენტრის ინფრასტრუქტურის განვითარება</t>
  </si>
  <si>
    <t>ალტერნატიული ცენტრის მშენებლობა</t>
  </si>
  <si>
    <t>ალტერნატიული ცენტრის ინფრასტრუქტურის შემდგომი განვითარება</t>
  </si>
  <si>
    <t>1.000.000.00</t>
  </si>
  <si>
    <t xml:space="preserve">საქმიანობა 2.1.4 დანაშაულის ეფექტური გამოძიების უზრუნველყოფა შსს-ს საექსპერტო-კრიმინალისტიკური მთავარი სამმართველოს კინოლოგიის სამსახურის ინფრასტრუქტურის განვითარებით
</t>
  </si>
  <si>
    <t>შსს-ს სამძებრო ღონისძიებები გაუმჯობესებულია კინოლოგიური სამსახურის შესაძლებლობების განვითარებით</t>
  </si>
  <si>
    <t>1) კინოლოგიის სამსახურის ადმინისტრაციის შენობის რეაბილიტაცია/აღდგენა     2) კინოლოგიის სამსახურის განვითარება, ვოლიერებისა და სამძებრო ძაღლებისთვის სავარჯიშო ტერიტორიების  მოწყობა</t>
  </si>
  <si>
    <t>2.1.5 შსს-ს ინფრასტრუქტურის განვითარება არალეგალურ მიგრაციასთან ბრძოლის სფეროში</t>
  </si>
  <si>
    <t>1) არალეგალ მიგრანტთა ქვეყნიდან გაძევების პროცედურები გაუმჯობესებულია ადამიანის უფლებებისა და ძირითადი თავისუფლებების საერთაშორისო სტანდარტების მიხედვით</t>
  </si>
  <si>
    <t xml:space="preserve">1) არალეგალ მიგრანტთა განთავსების ცენტრის შექმნა და მოწყობა </t>
  </si>
  <si>
    <t>1) არალეგალ მიგრანტთა განთავსების ცენტრის ტექნიკური აღჭურვილობის გაუმჯობესება (მოსაძიებელია დონორი)</t>
  </si>
  <si>
    <t xml:space="preserve">2.1.6. საზოგადოებრივი და საგზაო უსაფრთხოების გაუმჯობესება </t>
  </si>
  <si>
    <t>შსს საპატრულო პოლიციის დეპარტამენტის განახლებული ავტოპარკი</t>
  </si>
  <si>
    <t xml:space="preserve">1) წელიწადში 360 საპატრულო მანქანის შეძენა </t>
  </si>
  <si>
    <t>1) შსს-ს გაზრდილი შესაძლებლობები დაბრუნების და რეადმისიის სფეროში, (კონკრეტული ღონისძიებების, გაფორმებული შეთანხმებებისა და ოქმების რაოდენობა).                               2) ევროკავშირის წევრ ქვეყნებთან, მეზობელ და სხვა სახელმწიფოებთან თანამშრომლობის შესახებ ინიცირებული და გაფორმებული შეთანხმებები           3) სხვადასხვა ქვეყნებთან არსებული ხელშეკრულებებისა და ნაცვალგების პრინციპის საფუძველზე განხორციელებული საქმიანობა</t>
  </si>
  <si>
    <t>საქმიანობა 2.2.1. შსს შესაძლებლობების გაზრდა დაბრუნებისა და რეადმისიის სფეროში</t>
  </si>
  <si>
    <t>საქმიანობა 2.2.2. სხვადსხვა ქვეყნებთან ორმხრივი შეთანხმებების გაფორმება დანაშაულის წინააღმდეგ ბრძოლის საკითხებში თანამშრომლობის შესახებ</t>
  </si>
  <si>
    <t>1) ევროკავშირის წევრ ქვეყნებთან, მეზობელ და სხვა სახელმწიფოებთან თანამშრომლობის შესახებ ინიცირებული და გაფორმებული შეთანხმებები</t>
  </si>
  <si>
    <t>საქმიანობა 2.2.3 სხვადასხვა ქვეყნებთან არსებული ხელშეკრულებებისა და ნაცვალგების პრინციპის საფუძველზე თანამშრომლობა</t>
  </si>
  <si>
    <t xml:space="preserve">1) სხვადასხვა ქვეყნებთან არსებული ხელშეკრულებების  და ნაცვალგების პრინციპის საფუძველზე განხორციელებული საქმიანობა (გაგზავნილი და მიღებული მოთხოვნების რაოდენობა, თანამშრომლობის პროგრამების რაოდენობა) </t>
  </si>
  <si>
    <t>საქმიანობა 2.2.4 სამართალდაცვით სფეროში საერთაშორისო თანამშრომლობის გაძლიერება ინფორმაციის გაცვლისა და ოპერატიულ-სამძებრო ღონისძიებების კუთხით</t>
  </si>
  <si>
    <t>1) კანონმდებლობით დარეგულირებული საერთაშორისო თანამშრომლობა</t>
  </si>
  <si>
    <t>სამართალდაცვით სფეროში საერთაშორისო თანამშრომლობის შესახებ მოთხოვნის შედგენისა და გაგზავნის წესის დამტკიცების თაობაზე შს მინისტრის ბრძანების პროექტის შემუშავება და დამტკიცება</t>
  </si>
  <si>
    <t>კანონით გათვალისწინებული ღონისძიებების გატარება</t>
  </si>
  <si>
    <t>შედეგი  2.3  ადამიანური რესურსების განვითარება ტრეინინგებისა და გადამზადების მეშვეობით</t>
  </si>
  <si>
    <t>1) მომზადებული კადრები
2) გადამზადებული კადრები</t>
  </si>
  <si>
    <t>1) შსს აკადემიის კურსანტების სწავლება 2) მოქმედი თანამშრომლების კვალიფიკაციის ამაღლება სპეციალიზირებული ტრეინინგების გზით</t>
  </si>
  <si>
    <t xml:space="preserve">საქმიანობა 2.3.1
_x000D_ერთიანი პოლიციის საგამოძიებო შესაძლებლობების გაზრდა საბაზისო და სპეციალიზირებული ტრეინინგის/გადამზადების კურსების მეშვეობით, მათ შორის ტრეინინგები ტაქტიკურ და საგამოძიებო უნარჩვევებში_x000D_
</t>
  </si>
  <si>
    <t>დატრეინინგებული პერსონალის რაოდენობა</t>
  </si>
  <si>
    <t xml:space="preserve">პოლიციის ახალი კადრების მომზადება  და მოქმედი თანამშრომლების გადამზადება_x000D_
</t>
  </si>
  <si>
    <t xml:space="preserve">საქმიანობა 2.3.2 ოჯახში ძალადობის ეფექტური გამოძიების მიზნით შსს თანამშრომელთა შესაძლებლობების განვითარება
</t>
  </si>
  <si>
    <t xml:space="preserve">1) პოლიციის ახალი კადრების მომზადება და მოქმედი თანამშრომლების გადამზადება  </t>
  </si>
  <si>
    <t>412,500.00 ***</t>
  </si>
  <si>
    <t xml:space="preserve">საქმიანობა 2.3.3. კორუფციული დანაშაულის პრევენციის, აღკვეთისა და გამოძიების მიზნით შსს თანამშრომელთა მომზადება
</t>
  </si>
  <si>
    <t>გადამზადებული თანამშრომლების რაოდენობა</t>
  </si>
  <si>
    <t xml:space="preserve">1) პოლიციის ახალი კადრების მომზადება და მოქმედი თანამშრომლების გადამზადება              </t>
  </si>
  <si>
    <t xml:space="preserve">საქმიანობა 2.3.4
ტრეინინგი შსს თანამშრომლებისთვის  ტრეფიკინგისა და არალეგალური მიგრაციის საკითხებზე
</t>
  </si>
  <si>
    <t>ჩატარებული ტრეინინგების რაოდენობა, თანამშრომლებთა ამაღლებული კვალიფიკაცია</t>
  </si>
  <si>
    <t xml:space="preserve">1) პოლიციის ახალი კადრების მომზადება და მოქმედი თანამშრომლების გადამზადება              2) ტრეფიკინგისა და არალეგალური მიგრაციის საკითხებზე ტრეინინგებისა და სასწავლო ვიზიტების ორგანიზება </t>
  </si>
  <si>
    <t>52,813.20 ***</t>
  </si>
  <si>
    <t>27,707.00****</t>
  </si>
  <si>
    <t>20,424.00****</t>
  </si>
  <si>
    <t xml:space="preserve">საქმიანობა 2.3.5 შსს თანამშრომელთა მომზადება/გადამზადება არასრულწლოვანებთან მოპყრობის სამართლებრივ და ფსიქოლოგიურ თავისებურებებზე/საკითხებზე
</t>
  </si>
  <si>
    <t>1) საგანში  - "პედაგოგიკა-ფსიქოლოგია" -  თანამშრომელთა მომზადება            2) სპეციალიზირებული ტრეინინგების ჩატარება შსს თანამშრომლებისთვის</t>
  </si>
  <si>
    <t xml:space="preserve">1) საგანში  - "პედაგოგიკა-ფსიქოლოგია" -  თანამშრომელთა მომზადება         </t>
  </si>
  <si>
    <t xml:space="preserve">საქმიანობა  2.3.6
დროებითი დაკავების იზოლატორებში ადამიანის უფლებების დაცვის გაუმჯობესება დმი-ს პერსონალის მომზადება/გადამზადების კურიკულუმის შექმნითა და სპეციალიზირებული ტრეინინგების განხორციელების გზით
</t>
  </si>
  <si>
    <t>1) დმი-ში დანერგილი მუშაობის ახალი (ამაღლებული) სტანდარტი                                                2)  საქართველოს მასშტაბით დატრეინინგებული დმი-ს პერსონალის რაოდენობა.</t>
  </si>
  <si>
    <t>1) დმი-ს პერსონალისთვის სპეციალიზირებული ტრეინინგების ჩატარება პირველად დახმარებაში; ფსიქოლოგიურ დახმარებაში;  განსაკუთრებული საჭიროების მქონე პირების (ალკოჰოლიზმით დაავადებულნი, ნარკოტიკული დამოკიდებულების მქონე პირები, შეზღუდული შესაძლებლობების მქონე პირები) მოპყრობაში; ფსიქიური აშლილობის მქონე პირთა მოპყრობაში</t>
  </si>
  <si>
    <t xml:space="preserve">1) დმი-ს პერსონალისთვის სპეციალიზირებული ტრეინინგების ჩატარება პირველად დახმარებაში; ფსიქოლოგიურ დახმარებაში;  განსაკუთრებული საჭიროების მქონე პირების (ალკოჰოლიზმით დაავადებულნი, ნარკოტიკული დამოკიდებულების მქონე პირები, შეზღუდული შესაძლებლობების მქონე პირები) მოპყრობაში; ფსიქიური აშლილობის მქონე პირთა მოპყრობაში      2) შსს დროებითი მოთავსების იზოლატორების თანამშრომლებისთვის კურიკულუმის შემუშავება და შსს აკადემიის მომზადების და გადამზადების  პროგრამაში დანერგვა </t>
  </si>
  <si>
    <t xml:space="preserve">1) დმი-ს პერსონალის მომზადება-გადამზადება  </t>
  </si>
  <si>
    <t>29,643.00****</t>
  </si>
  <si>
    <t>31,089.00****</t>
  </si>
  <si>
    <t xml:space="preserve">საქმიანობა  2.3.7
შსს ოპერატიული თანამშრომლების მომზადება უცხო ენებში 
</t>
  </si>
  <si>
    <t>პროგრამის ფარგლებში მომზადებული პოლიციელთა რაოდენობა.</t>
  </si>
  <si>
    <t xml:space="preserve">საქმიანობა 2.3.8
სისხლის სამართლის საქმეთა ინტეგრირებული მართვის სისტემის (სსიმს) ყოველდღიურ მოხმარებასთან დაკავშირებით შსს თანამშრომლების მომზადება
</t>
  </si>
  <si>
    <t xml:space="preserve">1) გადამზადებული თანამშრომლების რაოდენობა </t>
  </si>
  <si>
    <t xml:space="preserve">1) უბნის ინსპექტორებისა და დეტექტივების მომზადება    </t>
  </si>
  <si>
    <t xml:space="preserve">საქმიანობა 2.3.9 კიბერდანაშაულის წინააღმდეგ ბრძოლის საკითხებზე თანამშრომელთა მომზადება/გადამზადება                         </t>
  </si>
  <si>
    <t xml:space="preserve">                                    სამინისტროს გაუმჯობესებული შესაძლებლობები კიბერდანაშაულის სფეროში</t>
  </si>
  <si>
    <t>1) სახალხო დამცველთან ან მთავარ პროკურატურაში მისული ადამიანის უფლებების დარღვევასთან დაკავშირებული საჩივრების შემცირების პროცენტული მაჩვენებელი. 
2) დაკავებულთა პროცენტული მაჩვენებელი, რომლებიც დაკავებისას ინფორმირებულნი იქნენ თავისი უფლებების შესახებ ან დაურიგდათ უფლებრივი მასალა. 
3) პრევენციის მიზნით განხორციელებული აქტივობა</t>
  </si>
  <si>
    <t xml:space="preserve">საქმიანობა 2.4.1 
დაკავებულთა ინფორმირება მათი უფლებების შესახებ დაბეჭდილი მასალის გამოყენებით
</t>
  </si>
  <si>
    <t>საინფორმაციო მასალა დაკავებულის უფლებათა შესახებ განთავსებულია დმი-ში</t>
  </si>
  <si>
    <t xml:space="preserve">1) შემუშავებული სტანდარტული ოპერატიული პროცედურები და ქცევის ინსტრუქციები               2) მუშაობის გაუმჯობესებული სტანდარტი                     3) დამტკიცებული მინისტრის ბრძანება </t>
  </si>
  <si>
    <t xml:space="preserve">1) შსს-ს ოპერატიული დანაყოფებისთვის სტანდარტული ოპერატიული პროცედურების შემუშავება             2) შსს სისტემაში პერსონალური მონაცემების დამუშავების უზრუნველყოფის მიზნით მინისტრის ბრძანების პროექტის დამტკიცება           </t>
  </si>
  <si>
    <t xml:space="preserve">1) შსს-ს ოპერატიული დანაყოფებისთვის სტანდარტული ოპერატიული პროცედურებისა და ქცევის ინსტრუქციების შემუშავება   </t>
  </si>
  <si>
    <t xml:space="preserve">საქმიანობა  2.4.3 დანაშაულის პრევენცია არასრულწლოვანთა ცნობიერების ამაღლების გზით
</t>
  </si>
  <si>
    <t xml:space="preserve">1) პროექტში ჩართული სკოლებისა და მოსწავლეების რაოდენობა                   </t>
  </si>
  <si>
    <t xml:space="preserve">1) ინტერაქტიური სემინარების/გაკვეთილების ჩატარება სკოლის მოსწავლეებისთვის  </t>
  </si>
  <si>
    <t xml:space="preserve">1) ინტერაქტიური სემინარების/გაკვეთილების ჩატარება სკოლის მოსწავლეებისთვის (პროექტის გაგრძელება დამოკიდებულია დაფინანსებაზე) </t>
  </si>
  <si>
    <t>281.000.00****</t>
  </si>
  <si>
    <t xml:space="preserve">საქმიანობა  2.4.4 
პოლიციის ღონისძიებების გამჭვირვალობის უზრუნველყოფა საზოგადოების მუდმივად ინფორმირებით ვებ-გვერდის, სოციალური მედიისა და რგოლების, რადიო გადაცემის, საინფორმაციო ბროშურების საშუალებით 
</t>
  </si>
  <si>
    <t>შსს ვებ-გვერდზე განთავსებული ინფორმაცია, რადიო გადაცემა ”პატრული დაიჯესტი”, სოციალური კამპანია, საინფორმაციო ბროშურები</t>
  </si>
  <si>
    <t xml:space="preserve">1) საზოგადოების ინფორმირება მიმდინარე საქმიანობებისა და სიახლეების შესახებ (შსს  ვებ-გვერდი,  სოციალური ქსელი,  ერთჯერადი აქციები) 
2) საინფორმაციო ბროშურების მომზადება და გავრცელება შსს დანაყოფების საქმიანობების შესახებ საზოგადოების ცნობიერების ამაღლების მიზნით </t>
  </si>
  <si>
    <t>საქმიანობა 2.4.5 დაინტერესებულ ქვეყნებთან შსს წარმატებული გამოცდილების გაზიარებია</t>
  </si>
  <si>
    <t>განხორციელებული საქმიანობების (ვიზიტები, ექსპრტთა მისიების, სამუშაო შეხვედრები და სემინარები) რაოდენობა</t>
  </si>
  <si>
    <t>შსს-ში განხორციელბულ რეფორმების შესახებ დაინტერესებული ქვეყნებისთვის გამოცდილების გაზიარება</t>
  </si>
  <si>
    <t>ინდიკატორები/ მოქმედებები</t>
  </si>
  <si>
    <t>განმახ. ორგანო</t>
  </si>
  <si>
    <t>ინდიკატორი/მოქმედებები</t>
  </si>
  <si>
    <t>სად</t>
  </si>
  <si>
    <t xml:space="preserve">1. საერთაშორისო სტანდარტების შესაბამისი პატიმრობისა და თავისუფლების აღკვეთის აღსრულების  სისტემის ჩამოყალიბების მიზნით  გაუმჯობესებულია   ბრალდებულ/მსჯავრდებულთა  საცხოვრებელი და ყოფითი პირობები; 2.რესოციალიზაციის მიზნით, ქმედითუნარიანი განათლების პროგრამების შემუშავებით უზრუნველყოფილია პატიმართა მიერ განათლების მიღება 3.მსჯავრდებულთა რესოციალიზაცია/რეაბილიტაციის შედეგად შემცირებულია დანაშაულის განმეორებით ჩადენის ალბათობა. </t>
  </si>
  <si>
    <t xml:space="preserve">1.საერთაშორისო სტანდარტების შესაბამისი პატიმრობისა და თავისუფლების აღკვეთის აღსრულების  სისტემის ჩამოყალიბებით  გაუმჯობესებულია მსჯავრდებულ/ბრალდებულთა საცხოვრებელი და ყოფით პირობები; 2. მსჯავრდებულთა მიმართ რესოციალიზაცია-რეაბილიტაცია განხორციელებულია ქმედითუნარიანი განათლების პროგრამების შემუშავებით და დანერგვით, საწარმოო ზონის და მინი დასაქმების კერების  შექმნით.  </t>
  </si>
  <si>
    <t>2. რეციდივის პროცენტული მაჩვენებლის შემცირება წინა წელთან შედარებით</t>
  </si>
  <si>
    <t xml:space="preserve"> სახელმწიფო ბიუჯეტი   6. </t>
  </si>
  <si>
    <t xml:space="preserve"> დონორი  6. </t>
  </si>
  <si>
    <t xml:space="preserve">საკანონმდებლო ცვლილებები და შიდა რეგულაციები </t>
  </si>
  <si>
    <t>1 მომზადებულია პატიმრობის კოდექსში შესატანი ცვლილებები;</t>
  </si>
  <si>
    <t>1 მიღებულია პატიმრობის კოდექსში შემუშავებული ცვლილებები;</t>
  </si>
  <si>
    <t>საჭიროების შემთხვევაში კანონმდებლობასა და  შიდა რეგულაციებში  შეტანილია ცვლილებები</t>
  </si>
  <si>
    <t xml:space="preserve">2. დასრულებული და დამტკიცებულია სად-ის  არასრულწლოვანთა სპეციალური დაწესებულების ახალი დებულება. </t>
  </si>
  <si>
    <t>3. განსაზღვრულია არასრულწოვანთათვის ვადამდე ადრე გათავისუფლების წესების  განსაზღვრა და დამტკიცება</t>
  </si>
  <si>
    <t>3. დამტკიცებულია არასრულწოვანთათვის ვადამდე ადრე გათავისუფლების წესები;</t>
  </si>
  <si>
    <t>4განახლებულია  სად-ის დაწესებულებების დებულებები;</t>
  </si>
  <si>
    <t>4. განსაკუთრებული მეთვალყურეობის დაწესებულებების დებულება განსაზღვრულია და დამტკიცებულია;</t>
  </si>
  <si>
    <t xml:space="preserve">6. სად-ის სტრუქტურული ერთეულების დებულებები განსაზღვრული და დამტკიცებულია; 7.ეთიკის კოდექსი შემუშავება დასრულებულია </t>
  </si>
  <si>
    <t>5. საჭიროების შემთხვევაში პატიმრობის კოდექსში ცვლილებების შეტანა და ინიციტივების ასახვა შიდა რეგულაციებში</t>
  </si>
  <si>
    <t xml:space="preserve"> სულ მთლიანი თანხა   6.1 </t>
  </si>
  <si>
    <t xml:space="preserve"> სახელმწიფო ბიუჯეტი   6.1 </t>
  </si>
  <si>
    <t xml:space="preserve"> დონორი  6.1 </t>
  </si>
  <si>
    <t>1. ადმინისტრირების მხრივ შემუშვებული სტანდარტული საოპერაციო პროცედურები;</t>
  </si>
  <si>
    <t>სასჯელაღსრულების დეპარტამენტმა ეფექტური მართვა  განახორციელა სასჯელაღსრულების  17 დაწესებულებაში</t>
  </si>
  <si>
    <t>1. განისაზღვრულია საკვალიფიკაციო მოთხოვნები თანამშრომლებისათვის                 
2. შეიქმნილია საატესტაციო კომისია                                                  
3. ატესტაციაგავლილი სასჯელაღსრულების სისტემის თანამშრომლები 
4. განხორციელებულია სასჯელაღსრულების სისტემის თანამშრომელთა ტრენინგ-საჭიროებების შეფასება                
5.განხორციელებულია სისტემაში მომუშავე თანამშრომელთა ხელფასების(არსებული საშტატო განრიგითა და არსებული სახელფასო ბადით ), მივლინებების,დაზღვევის,  მობილური კავშირის, საწვავის, სისტემის კომუნალური ხარჯების, სხვა მცირეფასიანი საქონელისა , ექსტრადაცია-ბადრაგირებისა და სხვა ხარჯების ანაზღაურება</t>
  </si>
  <si>
    <t>უზრუნველყოფილი იქნება  დეპარტამენტისა და დაწესებულებების ეფექტური ფუნქციონირება</t>
  </si>
  <si>
    <t>2. კვალიფიცირებულ თანამშრომელთა რაოდენობა</t>
  </si>
  <si>
    <t xml:space="preserve"> სულ მთლიანი თანხა   6.2 </t>
  </si>
  <si>
    <t xml:space="preserve">                                     65 186 331,96      </t>
  </si>
  <si>
    <t xml:space="preserve"> სახელმწიფო ბიუჯეტი   6.2 </t>
  </si>
  <si>
    <t xml:space="preserve"> დონორი  6.2 </t>
  </si>
  <si>
    <t xml:space="preserve">                                                            -        </t>
  </si>
  <si>
    <t xml:space="preserve"> სად</t>
  </si>
  <si>
    <t>1. შემუშავებული საკვალიფიკაციო მოთხოვნები;</t>
  </si>
  <si>
    <t>1. განხორციელდა სასჯელაღსრულების დაწესებულებების ეფექტური მართვის გაუმჯობესება. 2..განხორციელდა სისტემაში მომუშავე თანამშრომელთა ხელფასებისა (არსებული საშტატო განრიგითა და არსებული სახელფაო ბადით ); მივლინებების; დაზღვევის;   მობილური კავშირის, საწვავის, სისტემის კომუნალური ხარჯების, სხვა მცირეფასიანი საქონელისა , ექსტრადაცია-ბადრაგირებისა და სხვა ხარჯების ანაზღაურება</t>
  </si>
  <si>
    <t>1. ყველა თანამდებობაზე და პოზიციაზე შემუშავებულია  საკვალიფიკაციო მოთხოვნები;</t>
  </si>
  <si>
    <t>2. შემუშავებული სამუშაოთა აღწერილობები;</t>
  </si>
  <si>
    <t>2. სოციალური სამმართველოს და სოციალური განყოფილების თანამშრომელთათვის შემუშავებულია სამუშაოთა აღწერილობები;</t>
  </si>
  <si>
    <t xml:space="preserve">2. ადმინისტრირების მხრივ დამატებით შემუშვებულია სტანდარტული საოპერაციო პროცედურები </t>
  </si>
  <si>
    <t xml:space="preserve">3.ჩატარებული ატესტაციები  </t>
  </si>
  <si>
    <t>4. ადმინისტრირების მხრივ შემუშვებული სტანდარტული საოპერაციო პროცედურები</t>
  </si>
  <si>
    <t>სულ მთლიანი თანხა  6.2.1</t>
  </si>
  <si>
    <t>სახელმწიფო ბიუჯეტი  6.2.1</t>
  </si>
  <si>
    <t>დონორი  6.2.1</t>
  </si>
  <si>
    <t>სასწავლო ცენტრი</t>
  </si>
  <si>
    <t xml:space="preserve"> 2012 წლის I ნახევარში 271 ოფიცერი გადამზადდა დისციპლინური წარმოების საკითხებთან დაკავშირებით, ხოლო 39 ოფიცერი საჩივრების პროცედურების შესახებ. ამ ეტაპზე მიმდინარეობს ახალი სასწავლო პროგრამის შემუშავება/დამტკიცება ამ კუთხით. </t>
  </si>
  <si>
    <t>1. განისაზღვრულია საკვალიფიკაციო მოთხოვნები თანამშრომლებისათვის;</t>
  </si>
  <si>
    <t>სპეციალიზირებული ტრენინგები გავლილი  აქვს სასჯელაღსრულების სისტემის თანამშრომლებს, მათ შორის ადმინისტრირების, შიდა კონტროლის, მენეჯმენტის, ადამიანის უფლებების და სხვა დარგებში</t>
  </si>
  <si>
    <t xml:space="preserve"> 2. შეიქმნილია საატესტაციო კომისია;   </t>
  </si>
  <si>
    <t xml:space="preserve">3. სასჯელაღსრულების სისტემის თანამშრომლებმა გაიარეს ატესტაცია                    
4. განხორციელდება სასჯელაღსრულების სისტემის თანამშრომელთა ტრენინგ-საჭიროებების შეფასება.           </t>
  </si>
  <si>
    <t xml:space="preserve"> 5. ჩატარებულია სისტემის თანამშრომლებისათვის სპეციალიზებული ტრენინგები, მათ შორის წამებისა და არასათანადო მოპყრობის თემატიკაზე  </t>
  </si>
  <si>
    <t xml:space="preserve"> სულ მთლიანი თანხა  6.2.2 </t>
  </si>
  <si>
    <t xml:space="preserve"> სახელმწიფო ბიუჯეტი  6.2.2 </t>
  </si>
  <si>
    <t xml:space="preserve"> დონორი  6.2.2 </t>
  </si>
  <si>
    <t>პატიმრობის პირობების გაუმჯობესებით უზრუნველყოფილი ბრალდებულ/მსჯავრდებულთა %-ლი მაჩვენებელი</t>
  </si>
  <si>
    <t>კვებითი მომსახურებით უზრუნველყოფილია ბრალდებულ/მსჯავრდებულთა  100%</t>
  </si>
  <si>
    <t xml:space="preserve">გაუმჯობესებული კვებითი მომსახურებით უზრუნველყოფილია ბრალდებულ/მსჯავრდებულები </t>
  </si>
  <si>
    <t>ოჯახთან  ურთიერთობის უფლების გამოყენებით უზრუნველყოფილია  5 სხვადასხვა დაწესებულებაში განთავსებული  მსჯავრდებული</t>
  </si>
  <si>
    <t>ოჯახთან  ურთიერთობის უფლების გამოყენებით უზრუნველყოფილი იქნება   2 სხვადასხვა დაწესებულებაში განთავსებული ბრალდებულ/მსჯავრდებულები</t>
  </si>
  <si>
    <t>სასჯელაღსრულბის  სისტემაში განთავსებული  ბრალდებულ/მსჯავრდებულები  უზრუნველყოფილნი არიან რბილი ინვენტარითა და აუცილებელი პირადი ჰიგიენისათვის საჭირო საშუალებებით</t>
  </si>
  <si>
    <t>რბილი ინვენტარითა და აუცილებელი პირადი ჰიგიენისათვის საჭირო საშუალებებით აღჭურვილია ბრალდებულ/მსჯავრდებულები</t>
  </si>
  <si>
    <t xml:space="preserve"> სულ მთლიანი თანხა   6.3 </t>
  </si>
  <si>
    <t xml:space="preserve"> სახელმწიფო ბიუჯეტი   6.3 </t>
  </si>
  <si>
    <t xml:space="preserve"> დონორი  6.3 </t>
  </si>
  <si>
    <t xml:space="preserve"> MOC/ სად</t>
  </si>
  <si>
    <t xml:space="preserve">1.გაგრძელდა დაბა ლაითურის განსაკუთრებული მეთვალყურეობის ტიპის დაწესებულების მშენებლობა                                           </t>
  </si>
  <si>
    <t xml:space="preserve">1.გაგრძელდა დაბა ლაითურის განსაკუთრებული მეთვალყურეობის ტიპის დაწესებულების მშენებლობა                                         2 დაიწყო   სასჯელაღსრულების  ახალი დაწესებულების საპროექტო-სამშენებლო სამუშაოები                                             </t>
  </si>
  <si>
    <t>სულ მთლიანი თანხა   6.3.1</t>
  </si>
  <si>
    <t>სახელმწიფო ბიუჯეტი   6.3.1</t>
  </si>
  <si>
    <t>დონორი  6.3.1</t>
  </si>
  <si>
    <t>სულ მთლიანი თანხა   6.3.2</t>
  </si>
  <si>
    <t>სახელმწიფო ბიუჯეტი   6.3.2</t>
  </si>
  <si>
    <t>დონორი  6.3.2</t>
  </si>
  <si>
    <t xml:space="preserve">სად </t>
  </si>
  <si>
    <t>სულ მთლიანი თანხა   6.3.3</t>
  </si>
  <si>
    <t>სახელმწიფო ბიუჯეტი   6.3.3</t>
  </si>
  <si>
    <t>დონორი  6.3.3</t>
  </si>
  <si>
    <t>სულ მთლიანი თანხა   6.3.4</t>
  </si>
  <si>
    <t>სახელმწიფო ბიუჯეტი   6.3.4</t>
  </si>
  <si>
    <t>დონორი  6.3.4</t>
  </si>
  <si>
    <t xml:space="preserve"> სულ მთლიანი თანხა   6.3.5 </t>
  </si>
  <si>
    <t xml:space="preserve"> სახელმწიფო ბიუჯეტი   6.3.5 </t>
  </si>
  <si>
    <t xml:space="preserve"> დონორი  6.3.5 </t>
  </si>
  <si>
    <t>სულ მთლიანი თანხა  6.3.6</t>
  </si>
  <si>
    <t>სახელმწიფო ბიუჯეტი 6.3.6</t>
  </si>
  <si>
    <t>დონორი 6.3.6</t>
  </si>
  <si>
    <t>M.C.L.A .</t>
  </si>
  <si>
    <t xml:space="preserve">პირველადი ჯანდაცვის მოდელი დანერგილია ყველა სასჯელაღსრულების დაწესებულებაში;                            </t>
  </si>
  <si>
    <t>საინდიკატორო მაჩვენებლების შემდგომი გაუმჯობესება</t>
  </si>
  <si>
    <t>სულ მთლიანი თანხა  6.3.7</t>
  </si>
  <si>
    <t>სახელმწიფო ბიუჯეტი 6.3.7</t>
  </si>
  <si>
    <t>დონორი 6.3.7</t>
  </si>
  <si>
    <t>სულ მთლიანი თანხა   6.4</t>
  </si>
  <si>
    <t>სახელმწიფო ბიუჯეტი   6.4</t>
  </si>
  <si>
    <t>დონორი  6.4</t>
  </si>
  <si>
    <t>1.სასჯელაღსრულების დაწესებულებებში შექმნილი საწარმოო ზონების რაოდენობა.                                       
2. დასაქმებულ მსჯავრდებულთა რაოდენობა (ან % რაოდენობა).</t>
  </si>
  <si>
    <t>სულ მთლიანი თანხა   6.4.1</t>
  </si>
  <si>
    <t>სახელმწიფო ბიუჯეტი   6.4.1.</t>
  </si>
  <si>
    <t>დონორი  6.4.1.</t>
  </si>
  <si>
    <t>სულ მთლიანი თანხა   6.4.2</t>
  </si>
  <si>
    <t>სახელმწიფო ბიუჯეტი   6.4.2</t>
  </si>
  <si>
    <t>დონორი 6.4.2.</t>
  </si>
  <si>
    <t>მსჯავრდებულებისათვის ინდივიდუალური მიდგომების შემუშავების მიზნით ჩამოყალიბებული სპეციალური ინსტრუმენტები.     ინდივიდუალური მიდგომით უზრუნველყოფილი თავისუფლება აღკვეთილთა % რაოდენობა.</t>
  </si>
  <si>
    <t>1. სოციალური მუშაკთა გადამზადება სოციალურ უნარებში
2.  სპეციალური ტრენინგი მსჯავრდებულებთან მომუშავე პერსონალისათვის ინდივიდუალურ მიდგომებთან დაკავშირებით
3. ინდივიდუალური მიდგომის პილოტირება N16 ან N17 დაწესებულებაში
4. ყველა  მსჯავრდებული ქალი პატიმრისათვის ინდივიდუალური მიდგომის განხორციელება</t>
  </si>
  <si>
    <t>ყველა მსჯავრდებულის მიმართ ხორციელდება ინდივიდუალური მიდგომა</t>
  </si>
  <si>
    <t xml:space="preserve"> სულ მთლიანი თანხა   6.4.3. </t>
  </si>
  <si>
    <t xml:space="preserve"> სახელმწიფო ბიუჯეტი   6.4.3. </t>
  </si>
  <si>
    <t xml:space="preserve"> დონორი  6.4.3 </t>
  </si>
  <si>
    <t>1. ადგილობრივი საბჭოებისა და მუდმივმოქმედი კომისიის შემადგენლობის გადახალისება. 2.ადგილობრივი საბჭოს სხდომებში სპეციალური ცოდნის მქონე პირთა ჩართვა.</t>
  </si>
  <si>
    <t>ადგილობრივი საბჭო, რეგულარულად, თვეში ერთხელ მართავდა სხდომებს მსჯავრდებულთა პირობით ვადამდე გათავისუფლების საკითხის განხილვასთან დაკავშირებით.</t>
  </si>
  <si>
    <t>ადგილობრივი საბჭო, რეგულარულად, თვეში ერთხელ მართავდა სხდომებს</t>
  </si>
  <si>
    <t xml:space="preserve">1. მოხდა ადგილობრივი საბჭოსა და მუდმივმოქმედი კომისიის შემადგენლობის გადახალისება (ადგილობრივი თვითმმართველობის ორგანოთა წარმომადგენლის ნაცვლად დაემატა უმაღლესი საგანმანათლებლო/ზოგადსაგანმანათლებლო დაწესებულების წარმომადგენელი).
2. გაიზარდა ზეპირი მოსმენის სხდომების რაოდენობა
</t>
  </si>
  <si>
    <t xml:space="preserve">3. ზეპირი მოსმენის სხდომების გამართვა. 4.დანიშნული სასჯელის მოუხდელი ნაწილის უფრო მსუბუქი სასჯელით შეცვლის აქტიურად გამოყენება. 5.მუდმივმოქმედი კომისიის მიერ შეკრებებისა და განხილული საქმეების (მათ შორის ზეპირი მოსმენით) გაზრდა
6. ადგილობრივი საბჭოების რაოდენობის ზრდა
7. ქალი პატიმრებისათვის ადგილობრივი საბჭოს ჩამოყალიბება
</t>
  </si>
  <si>
    <t>2012 წლის I ნახევარში სულ  პირობით ვადამდე გათავისუფლებულდა  126 მსჯავრდებული, ხოლო 2012 წლის II ნხევარში 1172 მსჯავრდებული. 2012 წლის განმავლობაში ადგილობრივი საბჭოებისა და მუდმივმოქმედი კომისიის მიერ პირობით ვადამდე გათავისუფლებულდა  1298  მსჯავრდებული</t>
  </si>
  <si>
    <t>პირობით ვადამდე გათავისუფლების საკანონმდებლო რეგულირების გადახედვა და მექანიზმების ეფექტურად გამოყენება.</t>
  </si>
  <si>
    <t xml:space="preserve">3. გაიზარდა დანიშნული სასჯელის მოუხდელი ნაწილის უფრო მსუბუქი სასჯელით შეცვლის მაჩვენებელი
4. გაიზარდა მუდმივმოქმედი კომისიის მიერ შეკრებებისა და განხილული საქმეების რაოდენობა.
5. გაიზარდა ადგილობრივი საბჭოების რაოდენობა, ასევე შეიქმნა ქალთა საბჭო (სულ 5 ადგილობრივი საბჭო)
</t>
  </si>
  <si>
    <t xml:space="preserve"> სულ მთლიანი თანხა   6.5 </t>
  </si>
  <si>
    <t xml:space="preserve"> სახელმწიფო ბიუჯეტი   6.5 </t>
  </si>
  <si>
    <t xml:space="preserve"> დონორი  6.5. </t>
  </si>
  <si>
    <t xml:space="preserve"> MOC</t>
  </si>
  <si>
    <t>სამინისტროს ადგილობრივი საბჭოების/კომისიის მიერ დანიშნული სასჯელის უფრო მსუბუქი სასჯელით შეცვლის რაოდენობა</t>
  </si>
  <si>
    <t xml:space="preserve"> </t>
  </si>
  <si>
    <t xml:space="preserve"> სულ მთლიანი თანხა   6.5.1</t>
  </si>
  <si>
    <t>სახელმწიფო ბიუჯეტი   6.5.1</t>
  </si>
  <si>
    <t>დონორი  6.5.1</t>
  </si>
  <si>
    <t>კონფიდენციალურ საჩივართა რაოდენობრივი სტატისტიკა</t>
  </si>
  <si>
    <t xml:space="preserve"> სულ მთლიანი თანხა   6.6. </t>
  </si>
  <si>
    <t xml:space="preserve"> სახელმწიფო ბიუჯეტი    6.6. </t>
  </si>
  <si>
    <t xml:space="preserve"> დონორი   6.6. </t>
  </si>
  <si>
    <t xml:space="preserve"> ტექნიკური დახმარება </t>
  </si>
  <si>
    <t>გაცემული საინფორმაციო ბროშურების რაოდენობა მსჯავრდებულთა რაოდენობასთან მიმართებაში</t>
  </si>
  <si>
    <t xml:space="preserve">პატიმართა უფლებების შესახებ დაიბეჭდილია  15000 ბროშურა 7 სხვადასხვა ენაზე. </t>
  </si>
  <si>
    <t>პატიმართა უფლებების შესახებ  მომზადებულია და დაბეჭდილია ბროშურები  დაწესებულებების მოთხოვნის შესაბამისად</t>
  </si>
  <si>
    <t>სულ მთლიანი თანხა   6.6.1</t>
  </si>
  <si>
    <t>სახელმწიფო ბიუჯეტი   6.6.1</t>
  </si>
  <si>
    <t xml:space="preserve">დონორი 6.6.1.    </t>
  </si>
  <si>
    <t xml:space="preserve">  სად</t>
  </si>
  <si>
    <t xml:space="preserve">გაცემული კონფიდენციალურ საჩივრის კონევრტების რაოდენობა მსჯავრდებულთა რაოდენობასთან მიმართებაში  </t>
  </si>
  <si>
    <t xml:space="preserve"> 2012 წლის განმავლობაში სულ დაიბეჭდა 5000 ცალი საჩივრის კონვერტი, რადგან დაწესებულებების მხრიდან მეტი მოთხოვნა არ ყოფილა საჩივრის კონვერტების უფრო მეტი რაოდენობის დაბეჭდვასთან დაკავშირებით.</t>
  </si>
  <si>
    <t>საჩივრის კონვერტები მომზადებულია და დაბეჭდილია დამატებით დაწესებულებების მოთხოვნის შესაბამისად</t>
  </si>
  <si>
    <t xml:space="preserve"> სულ მთლიანი თანხა  6.6.2.     </t>
  </si>
  <si>
    <t xml:space="preserve"> სახელმწიფო ბიუჯეტი  6.6.2.     </t>
  </si>
  <si>
    <t xml:space="preserve"> დონორი 6.6.2.  </t>
  </si>
  <si>
    <t xml:space="preserve">   სად</t>
  </si>
  <si>
    <t>1. განხორციელებული ვიზიტების და ანგარიშის/ოქმების რაოდენობა;
2. გეგმიური ვიზიტების ამსახველი გამოქვეყნებული ანგარიშების რაოდენობა</t>
  </si>
  <si>
    <t>სამინისტროს ადამიანის უფლებების სამმართველო რეგულარულად აწარმოებდა მონიტორინგს სასჯელაღსრულების დაწესებულებებში გეგმიური და არაგეგმიური ვიზიტების საშუალებით. სასჯელაღსრულების დეპარტამენტში შეიქმნა მონიტორინგის სამართველო რომელიც რეგულარულად განახორციელებს ვიზიტებს სასჯელაღსრულების დაწესებულებებში</t>
  </si>
  <si>
    <t xml:space="preserve">სასჯელაღსრულების დეპარტამენტში არსებული მონიტორინგის სამმართველოს მიერ   რეგულარულად ნაწარმოებია მონიტორინგი პატიმრების მდგომარეობისა და მათი საჩივრების განხილვასთან დაკავშირებით: მინიმუმ ერთი გეგმიური ვიზიტი თითოეულ დაწესებულებაში და რამდენიმე არაგეგმიური ვიზიტი </t>
  </si>
  <si>
    <t>სასჯელაღსრულების დეპარტამენტში არსებული მონიტორინგის სამმართველოს მიერ   რეგულარულად ნაწარმოებია მონიტორინგი პატიმრების მდგომარეობისა და მათი საჩივრების განხილვასთან დაკავშირებით: მინიმუმ ერთი გეგმიური ვიზიტი თითოეულ დაწესებულებაში და რამდენიმე არაგეგმიური ვიზიტი</t>
  </si>
  <si>
    <t>სულ მთლიანი თანხა  6.7</t>
  </si>
  <si>
    <t>სახელმწიფო ბიუჯეტი 6.7</t>
  </si>
  <si>
    <t>დონორი 6.7</t>
  </si>
  <si>
    <t>საწყისი ეტაპი (2012)</t>
  </si>
  <si>
    <t xml:space="preserve"> 60 000,00      </t>
  </si>
  <si>
    <t>პარლამენტი.MOC      
სად</t>
  </si>
  <si>
    <t>ინდიკატორი</t>
  </si>
  <si>
    <t>პასუხისმგებელი უწყება</t>
  </si>
  <si>
    <t>მთლიანი ხარჯი</t>
  </si>
  <si>
    <t>ა) სახელმწიფო ბიუჯეტი</t>
  </si>
  <si>
    <t>ბ) დონორების მხარდაჭერა</t>
  </si>
  <si>
    <t xml:space="preserve">   </t>
  </si>
  <si>
    <t>შედეგი 8.1. კანონმდებლობის დახვეწა</t>
  </si>
  <si>
    <t>მთლიანი ხარჯი 8.1</t>
  </si>
  <si>
    <t>8.1.1. არასრულწლოვანთა მართლმსაჯულების კოდექსის შემუშავება</t>
  </si>
  <si>
    <t>არასრულწლოვანთა მართლმსაჯულების კოდექსი წარდგენილია საქართველოს პარლამენტში</t>
  </si>
  <si>
    <t>იუსტიციის სამინისტრო, UNICEF, EU</t>
  </si>
  <si>
    <t>არასრულწლოვანთა მართლმსაჯულების კოდექსი არ არსებობს</t>
  </si>
  <si>
    <t>არასრულწლოვანთა მართლმსაჯულების კოდექსის სამუშაო ვერსია შემუშავებულია</t>
  </si>
  <si>
    <t>N/A</t>
  </si>
  <si>
    <t>მთლიანი ხარჯი 8.1.1</t>
  </si>
  <si>
    <t>8.1.2.  არასრულწლოვანთა მართლმსაჯულების კოდექსის იმპლემენტაცია</t>
  </si>
  <si>
    <t>არასრულწლოვანთა მართლმსაჯულების კოდექსით გათვალისწინებული დებულებები იმპლემენტაციის მიზნით ღონისძიებები დაგეგმილია</t>
  </si>
  <si>
    <t>იუსტიციის სამინისტრო;  მთავარი პროკურატურა;
 შსს, 
სასჯელაღსრულების და პრობაციის სამინისტრო; იურიდიული დახმარების სამსახური; განათლებისა და მეცნიერების სამინისტრო, შრომის, ჯანმრთელობის და სოციალური დაცვის სამინისტრო, დანაშაულის პრევენციის ცენტრი; სასამართლო</t>
  </si>
  <si>
    <t xml:space="preserve"> დაგემილი ღონისძიებების იმპლემენტაცი</t>
  </si>
  <si>
    <t>მთლიანი ხარჯი 8.1.2</t>
  </si>
  <si>
    <t>დაფინანსება: ა) სახელმწიფო ბიუჯეტი</t>
  </si>
  <si>
    <t>8.1.3.  არასრულწლოვანთა საუკეთესო ინტერესების გათვალისწინებით სამოქალაქო კანონმდებლობის რეფორმის კონცეფციის შემუშავება</t>
  </si>
  <si>
    <t>კონცეფცია შემუშავებულია; საკანონმდებლო ცვლილებები ინიცირებულია საჭიროებისამებრ</t>
  </si>
  <si>
    <t>იუსტიციის სამინისტრო, დანაშაულის პრევენციის ცენტრი; სასამართლო; შრომის, ჯანმრთელობის და სოციალური დაცვის სამინისტრო</t>
  </si>
  <si>
    <t xml:space="preserve"> სამოქალაქო კანონმდებლობის  ანალიზი არასრულწლოვანთა საუკეთესო ინტერესებისა და საერთაშორისო სტანდარტების გათვალისწინებით არ არის განხორციელებული </t>
  </si>
  <si>
    <t>სამოქალაქო კანონმდებლობის  ანალიზი საერთაშორისო სტანდარტების გათვალისწინებით; სამოქალაქო კანონმდებლობის კონცეფციის შემუშავება საჭიროებისამებრ</t>
  </si>
  <si>
    <t>საკანონმდებლო ცვლილებების შემუშავება და ინიცირება საჭიროებისამებრ</t>
  </si>
  <si>
    <t>მთლიანი ხარჯი 8.1.3</t>
  </si>
  <si>
    <t xml:space="preserve">სტანდარტები  დამტკიცებულია   </t>
  </si>
  <si>
    <t>სისხლის სამართლის სისტემის რეფორმის უწყებათაშორისი საბჭო</t>
  </si>
  <si>
    <t>სტანდარტები მომზადებულია</t>
  </si>
  <si>
    <t>სტანდარტები დამტკიცებულია</t>
  </si>
  <si>
    <t>შიდა პროცედურები გაწერილია</t>
  </si>
  <si>
    <t>მთლიანი ხარჯი 8.1.4</t>
  </si>
  <si>
    <t>8.1.5. პატიმრობის კოდექსში საკანონმდებლო ცვლილებების შედეგად არასრულწლოვანთა სარეაბილიტაციო დაწესებულების მარეგულირებელი საკანონმდებლო აქტებში ცვლილებების შეტანა</t>
  </si>
  <si>
    <t>პატიმრობის კოდექსის საკანონმდებლო ცვლილებები წარდგენილია პარლამენტში; კანონქვემდებარე აქტები ცვლილებები მიღებულია</t>
  </si>
  <si>
    <t>საქართველოს სასჯელაღსრულებისა და პრობაციის სამინისტრო</t>
  </si>
  <si>
    <t>არასრულწლოვანთა სარეაბილიტაციო დაწესებულებასთან დაკავშირებით პატიმორბის კოდექსში  ცვლილილებები ძალაშია შესული</t>
  </si>
  <si>
    <t xml:space="preserve">არასრულწლოვანთა სარეაბილიტაციო დაწესებულების მარეგულირებელ საკანონმდებლო აქტებში ცვლილებების პროექტი მომზადებულია </t>
  </si>
  <si>
    <t>არასრულწლოვანთა სარეაბილიტაციო დაწესებულების მარეგულირებელი საკანონმდებლო აქტების ცვლილებები  დამტკიცებულია</t>
  </si>
  <si>
    <t>მთლიანი ხარჯი 8.1.5.</t>
  </si>
  <si>
    <t xml:space="preserve"> ა) სახელმწიფო ბიუჯეტი</t>
  </si>
  <si>
    <t>8.1.6. ბავშვთა მიმართ ძალადობის ყველა ფორმის აკრძალვასთან დაკავშირებული კანონმდებლობის დახვეწა საჭიროებისამებრ</t>
  </si>
  <si>
    <t>ბავშვთა მიმართ ძალადობის ყველა ფორმის აკრძალვის შესახებ საკანონმდებლო ცვლილებები წარდგენილია საქართველოს პარლამენტში</t>
  </si>
  <si>
    <t>ბავშვთა მიმართ ძალადობის ყველა ფორმის აკრძალვასთან დაკავშრებით კანონმდებლობის ანალიზი მომზადდა</t>
  </si>
  <si>
    <t>საკანონმდებლო ცვლილებები წარდგენილია პარლამენტში</t>
  </si>
  <si>
    <t>მთლიანი ხარჯი 8.1.6.</t>
  </si>
  <si>
    <t>8.1.7. მართლმსაჯაულების სისტემაში მოხვედრილ არასრულწლოვნებთან მომუშავე პროფესიონალების ქცევის მარეგულირებელი ნორმების, ეთიკის ნორმებისა და სახელმძღვანელო პრინციპების გადასინჯვა</t>
  </si>
  <si>
    <t>ცვლილებები არასრულწლოვნებთან მომუშავე პროფესიონალების ქცევის მარეგულირებელ ნორმებში, ეთიკის ნორმებსა და სახელმძღვანელო პრინციპებში დამტკიცებულია</t>
  </si>
  <si>
    <t>პროფესიონალთა ქცევის მარეგულირებელი ნორმები, ეთიკის ნორმები და სახელმძღვანელო პრინციპები საჭიროებს გადასინჯვას</t>
  </si>
  <si>
    <t>მთლიანი ხარჯი 8.1.8</t>
  </si>
  <si>
    <t>8.1.8.  დაზარალებულ და მოწმე ბავშვთა დაკითხვის მეთოდოლოგიის შემუშავება</t>
  </si>
  <si>
    <t>დაზარალებულ და მოწმე ბავშვთა დაკითხვის მეთოდოლოგია შემუშავებულია</t>
  </si>
  <si>
    <t>მთავარი პროკურატურა, შსს, UNICEF</t>
  </si>
  <si>
    <t>დაკითხვის მეთოდოლოგია შემუშავებულია, აქცენტი  დაზარალებულ და მოწმე არასრულწლოვანთა დაკითხვის კომპონენტი რ არის ასახული</t>
  </si>
  <si>
    <t xml:space="preserve"> დაზარალებულ და მოწმე ბავშვთა დაკითხვის მეთოდოლოგიის შემუშავებულია</t>
  </si>
  <si>
    <t>მთლიანი ხარჯი 8.1.9.</t>
  </si>
  <si>
    <t xml:space="preserve"> ბავშვზე ორიენტირებული გარემოს შექმნის შესახებ კონცეფცია შემუშავებულია</t>
  </si>
  <si>
    <t xml:space="preserve">საქართველოს მთავარი პროკურატურა;
შსს; სასამართლო 
</t>
  </si>
  <si>
    <t xml:space="preserve"> ბავშვზე ორიენტირებული გარემოს შექმნის კონცეფცია არ არის შემუშავებული</t>
  </si>
  <si>
    <t xml:space="preserve"> ბავშვზე ორიენტირებული გარემოს შექმნის შესახებ;                კონცეფციაზე მუშაობა დაწყებულია </t>
  </si>
  <si>
    <t xml:space="preserve"> ბავშვზე ორიენტირებული გარემოს შექმნის შესახებ კონცეფციის იმპლემენტაციის მიზნით ღონისძიებების დაგეგმვა</t>
  </si>
  <si>
    <t>მთლიანი ხარჯი 8.1.10</t>
  </si>
  <si>
    <t>შედეგი 8.2. დანაშაულის/სამართალდარღვევის და ძალადობის პრევენცია</t>
  </si>
  <si>
    <t>მთლიანი ხარჯი 8.2.</t>
  </si>
  <si>
    <t xml:space="preserve"> 8.2.1. არასრულწლოვანთა დანაშაულის პრევენციის სამოქმედო გეგმის დამტკიცება </t>
  </si>
  <si>
    <t xml:space="preserve">
არასრულწლოვანთა დანაშაულის  პრევენციის სამოქმედო გეგმა დამტკიცებულია </t>
  </si>
  <si>
    <t xml:space="preserve">დანაშაულის პრევენციის ცენტრი, საბჭო </t>
  </si>
  <si>
    <t>არასრულწლოვანთა დანაშაულის პრევენციის სამოქმედო გეგმა არ არის შემუშავებული</t>
  </si>
  <si>
    <t xml:space="preserve">სამოქმედო გეგმის სამუშაო ვერსია შემუშავებულია </t>
  </si>
  <si>
    <t xml:space="preserve">არასრულწლოვანთა დანაშაულის პრევენციის სამოქმედო გეგმა დამტკიცებულია                                            </t>
  </si>
  <si>
    <t>მთლიანი ხარჯი 8.2.1.</t>
  </si>
  <si>
    <t>6.000.00</t>
  </si>
  <si>
    <t xml:space="preserve">8.2.2. არასრულწლოვანთა დანაშაულის პრევენციის  საკოორდინაციო მექანიზმის (რეფერალური მექანიზმის) განვითარება </t>
  </si>
  <si>
    <t>არასრულწლოვანთა დანაშაულის პრევენციის კუთხით უწყებათაშორისი კოორდინაცია არ არის უზრუნველყოფილი; რისკ-ჯგუფს მიკუთვებულ არასრულწოვანსა და პასუხისმგებლობის ასაკს მიუღწეველ ბავშვებთან დაკავშირებით გადამისამართების კრიტერიუმები და პროცედურები არ არის შემუშავებული</t>
  </si>
  <si>
    <t>ერთიან სტანდარატზე დაფუძნებული არასრულწლოვანთა რეფერირების  ინსტრუმენტის  შემუშავება; არასრულწლოვანთა დანაშაულის პრევენციის სამოქმედო გეგმის სამუშაო ვერსიაში  საკოორდინაციო მექანიზმებისა განსაზღვრა;</t>
  </si>
  <si>
    <t>არასრულწლოვანთა დანაშაულის  პრევენციის საკოორდინაციო მექანიზმის დამტკიცებულია საქართველოს მთავრობის მიერ</t>
  </si>
  <si>
    <t>მთლიანი ხარჯი 8.2.2.</t>
  </si>
  <si>
    <t xml:space="preserve">8.2.3. პრევენციული პროგრამების ეფექტიანობის  შეფასების მეთოდოლოგიის შემუშავება </t>
  </si>
  <si>
    <t>შემუშავებულია მეთოდოლოგია;
შეფასების საფუძველზე მომზადებულია ყოველწლიური შეფასების ანგარიში</t>
  </si>
  <si>
    <t>დანაშაულის პრევენციის ცენტრი</t>
  </si>
  <si>
    <t>პრევენციული პროგრამების ეფექტიანობა არ არის შეფასებული; არ არის შემუშავებული სათანადო მეთოდოლოგია</t>
  </si>
  <si>
    <t>სამუშაო ჯგუფის შექმნა და პრევენციული პროგრამების შეფასების კრიტერიუმების შემუშავება</t>
  </si>
  <si>
    <t xml:space="preserve">პრევენციული პროგრამების შეფასების მექანიზმისა და მეთოდოლოგია/კრიტერიუმების შექმნა და მისი ადაპტირება სხვადასხვა უწყების მიერ;
პრევენციული პროგრამების ეფექტიანობის შეფასება                                </t>
  </si>
  <si>
    <t>პრევენციული პროგრამების ეფექტიანობის რეგულარული შეფასება</t>
  </si>
  <si>
    <t>მთლიანი ხარჯი 8.2.3.</t>
  </si>
  <si>
    <t>8.2.4. დანაშაულის/სამართალდარღვევის პრევენციისა და სკოლებში უსაფრთხოების უზრუნველყოფის მიზნით მანდატურის სამსახურის როლის გაძლიერება; უსაფრთხო სკოლის პროგრამის განვითარება</t>
  </si>
  <si>
    <t xml:space="preserve">დანაშაულის პრევენცია,  ადგილზე პირველადი იდენტიფიკაცია    და შემდგომი რეაგირებისათვის შიდა უწყებრივი და უწყებათაშორისი რეფერირების  მექანიზმების დახვეწა </t>
  </si>
  <si>
    <t>განათლებისა და მეცნიერების სამინისტრო</t>
  </si>
  <si>
    <t>1117 მანდატური</t>
  </si>
  <si>
    <t>1117 მანდატური; არასრულწლოვანთა გადამისამართების პროცედურების შემუშავება და დამტკიცება</t>
  </si>
  <si>
    <t>1600
 მანდატური</t>
  </si>
  <si>
    <t>2841 მანდატური</t>
  </si>
  <si>
    <t>3598 მანდატური</t>
  </si>
  <si>
    <t>4257 მანდატური</t>
  </si>
  <si>
    <t>მთლიანი ხარჯი 8.2.4.</t>
  </si>
  <si>
    <t>8.2.5. ძალადობის მსხვერპლ ბავშვთა დაცვის მიმართვიანობის (რეფერირების) პროცედურების და საკოორდინაციო მექანიზმის დახვეწა</t>
  </si>
  <si>
    <t xml:space="preserve"> ძალადობის ფაქტებზე  რეაგირების პროცენტული მაჩვენებელი</t>
  </si>
  <si>
    <t xml:space="preserve">
 განათლებისა და მეცნიერების სამინისტრო; შრომის, ჯანმრთელობის და სოციალური დაცვის სამინისტრო; სასამართლო;  შსს, </t>
  </si>
  <si>
    <t xml:space="preserve">მიმდინარეობს ბავშვთა დაცვის მიმართვიანობის (რეფერირების) პროცედურების დოკუმენტზე მუშაობა, მისი მთავრობის განკარგულებით დამტკიცების მიზნით </t>
  </si>
  <si>
    <t>ძალადობის მსხვერპლ ბავშვთა დაცვის მიმართვიანობის (რეფერირების) პროცედურების დამტკიცება</t>
  </si>
  <si>
    <t>მთლიანი ხარჯი 8.2.5.</t>
  </si>
  <si>
    <t xml:space="preserve">8.2.6.  არასრულწლოვნებში  სამართლებრივი განათლების გაღრმავება  პროექტების და ერთჯერადი აქციებით </t>
  </si>
  <si>
    <t>პროექტში ჩართული სკოლებისა და მოსწავლეების რაოდენობა/პროცენტული მაჩვენებელი</t>
  </si>
  <si>
    <t>შსს</t>
  </si>
  <si>
    <t>პროგრამა დანერგილია  32 საჯარო სკოლაში</t>
  </si>
  <si>
    <t>მთლიანი ხარჯი 8.2.6.</t>
  </si>
  <si>
    <t xml:space="preserve">წინადადებები შემუშავებულია </t>
  </si>
  <si>
    <t>იუსტიციის სამინისტრო; დანაშაულის პრევენციის ცენტრი</t>
  </si>
  <si>
    <t>საგრანტო პროგრამის განვითარების მიზნით წინადადებების შემუშავება</t>
  </si>
  <si>
    <t>მთლიანი ხარჯი 8.2.7.</t>
  </si>
  <si>
    <t>შედეგი 8.3. სისხლისსამართლებრივი დევნის ალტერნატიული მექანიზმებისა და აღდგენითი მართლმსაჯულების განვითარება</t>
  </si>
  <si>
    <t>მთლიანი ხარჯი 8.3.</t>
  </si>
  <si>
    <t>8.3.1. განრიდებისა და მედიაციის პროგრამის განვითარება</t>
  </si>
  <si>
    <t xml:space="preserve">განრიდებულ არასრულწლოვანთა რაოდენობა/პროცენტული მაჩვენებელი
</t>
  </si>
  <si>
    <t xml:space="preserve"> განრიდებისა და მედიაციის პროგრამა გამოიყენება  მხოლოდ მძიმე დანაშაულების შემთხვევაში, რომლებიც მხოლოდ ჯგუფურობის გამო კვალიფიცირდება მძიმედ; მედიატორი არ ერთვება პროცესში ადრეულ ეტაპზე; განრიდება და მედიაციის პროგრამა არ გამოიყენება სასამართლო განხილვის ეტაპზე </t>
  </si>
  <si>
    <t>სახელმძღვანელო პრინციპების გადასინჯულია; პროგრამის განვითარებას მიზნით რეკომენდაციები შემუშავებულია; პროგრამის საკოორდინაციო მექანიზმი გაუმჯობესებულია;  გარკვეული კატეგორიის მძიმე დანაშაულში ბრალდებულ არასრულწლოვანთა განრიდება; მედიატორის პროგრამის ადრეულ ეტაპზე ჩართვა. პროგრამაში ჩართული პროფესიონალების კვალიფიკაციის ამაღლება; განრიდებული არასრულწლოვნებისათვის სერვისების გაუმჯობესება.</t>
  </si>
  <si>
    <t xml:space="preserve"> პროგრამის სასამართლო დონეზე გამოყენების მიზნით  ანალიზი და  კონცეფცია შემუშავებულია</t>
  </si>
  <si>
    <t>მთლიანი ხარჯი 8.3.1.</t>
  </si>
  <si>
    <t>100.000.00</t>
  </si>
  <si>
    <t>30.000.00</t>
  </si>
  <si>
    <t>70.000.00 (40.000.00- უნისეფი, 30.000.00 -ევროკავშირის პროექტი)</t>
  </si>
  <si>
    <t xml:space="preserve">8.3.2. მედიაციის მექანიზმის განვითარება და მისი გამოყენების გაფართოება სამართალწარმოების სხვა ეტაპებზე </t>
  </si>
  <si>
    <t xml:space="preserve"> საოჯახო მედიაციის კონცეფციის შექმნილია; საოჯახო მედიაციაში მონაწილეთა რაოდენობა </t>
  </si>
  <si>
    <t>იუსტიციის სამინისტრო, დანაშაულის პრევენციის ცენტრი</t>
  </si>
  <si>
    <t>მედიაცია, როგორც აღდგენითი მართლმსაჯულების განხორციელების მექანიზმია ხელმისაწვდომია მხოლოდ განრიდებული არასრუწლოვნებისათვის</t>
  </si>
  <si>
    <t>მედიაციის სახლის გახსნა; საოჯახო მედიაციის კონცეფციის შექმნა; საოჯახო მედიაციის დასანერგად საკანონმდებლო ცვლილებების შემუშავება; მედიატორების კვალიფიკაციის ამაღლებაზე ზრუნვა</t>
  </si>
  <si>
    <t>საოჯახო მედიაციის დასანერგად საკნონმდებლო ცვლილებების ამოქმედება; საოჯახო მედიაციის საპილოტე პროგრამის დაწყება</t>
  </si>
  <si>
    <t>მედიაციის ახალი მეთოდების განვითარების უზრუნველყოფა; მედიატორების კავლიფიკაციის ამაღლება;</t>
  </si>
  <si>
    <t>მთლიანი ხარჯი 8.3.2.</t>
  </si>
  <si>
    <t>შედეგი. 8.4. პატიმრობის/თავისუფლების აღკვეთის გამოყენება მხოლოდ უკიდურეს შემთხვევაში</t>
  </si>
  <si>
    <t>მთლიანი ხარჯი 8.4.</t>
  </si>
  <si>
    <t>ადგილობრივი და საერთაშორისო მონიტორინგის შეფასება</t>
  </si>
  <si>
    <t>ყველა ბრალდებულისათვის არ არის უზრუნველყოფილი საერთაშორისი სტანდარტს შესაბამისი პირობები</t>
  </si>
  <si>
    <t>ბრალდებულ არასრულწლოვანთა პირობების გაუმჯობესება</t>
  </si>
  <si>
    <t>საჭიროების შემთხვევაში ბრალდებულ/მსჯავრდებულ არასრულწლოვანთა პირობების გაუმჯობესება</t>
  </si>
  <si>
    <t>მთლიანი ხარჯი 8.4.1</t>
  </si>
  <si>
    <t>600.000.00</t>
  </si>
  <si>
    <t>300.000.00</t>
  </si>
  <si>
    <t>250.000.00</t>
  </si>
  <si>
    <t>200.000.00</t>
  </si>
  <si>
    <t>8.4.2. ვადამდე გათავისუფლების სისტემის დახვეწა და გაუმჯობესება</t>
  </si>
  <si>
    <t xml:space="preserve"> საბჭოს დებულების დამტკიცებულია</t>
  </si>
  <si>
    <t>სასჯელაღსრულებისა და პრობაციის სამინისტრო</t>
  </si>
  <si>
    <t>არასრულწლოვანთა ვადაზე ადრე გათავისუფლების საბჭოს დებულების დამტკიცება</t>
  </si>
  <si>
    <t>მთლიანი ხარჯი 8.4.2</t>
  </si>
  <si>
    <t>8.4.3.  წინასასამართლო მოკვლევის ანგარიშის დანერგვის მიზნით კონცეფციის შემუშავება</t>
  </si>
  <si>
    <t>კონცეფცია და ინსტრუმენტები შემუშავებულია</t>
  </si>
  <si>
    <t>UNICEF; იუსტიციის სამინისტრო</t>
  </si>
  <si>
    <t>კონცეფცია არ არსებობს</t>
  </si>
  <si>
    <t>კონცეფციის და ინსტრუმენტების შემუშავება</t>
  </si>
  <si>
    <t>შედეგი 8.5. რეაბილიტაცია და რესოციალიზაცია</t>
  </si>
  <si>
    <t>მთლიანი ხარჯი 8.5.</t>
  </si>
  <si>
    <t>8.5.1. სასჯელის მოხდის ინდივიდუალური გეგმის გამოყენების  მექანიზმების დახვეწა (პენიტენციური სისტემა)</t>
  </si>
  <si>
    <t xml:space="preserve"> სასჯელის მოხდის  ინდივიდუალური გეგმების მქონე არასრულწლოვანთა  რაოდენობა/პროცენტული მაჩვენებელი                     </t>
  </si>
  <si>
    <t>გეგმის და შეფასების ფორმები შემუშავებულია და დანერგილია</t>
  </si>
  <si>
    <t xml:space="preserve"> გეგმის შეფასება შემუშავებულია.
 ყველა არასრულწლოვანი  მსჯავრდებულისათვის  შემუშავებულია  გეგმა</t>
  </si>
  <si>
    <t xml:space="preserve"> ყველა არასრულწლოვანი  მსჯავრდებულისათვის  შემუშავებულია  გეგმა</t>
  </si>
  <si>
    <t xml:space="preserve"> ყველა არასრულწლოვანი  მსჯავრდებულისათვის  შემუშავებულია გეგმა</t>
  </si>
  <si>
    <t>მთლიანი ხარჯი 8.5.1.</t>
  </si>
  <si>
    <t>8.5.2.  რეაბილიტაციის ინდივიდუალური გეგმების შემუშავების მექანიზმების დახვეწა (პრობაციის სისტემა)</t>
  </si>
  <si>
    <t xml:space="preserve">რეაბილიტაციის ინდივიდუალური გეგმების მქონე არასრულწლოვანთა რაოდენობა/პროცენტული მაჩვენებელი;             რეაბილიტაციის </t>
  </si>
  <si>
    <t xml:space="preserve">სასჯელის მოხდის ინდივიდუალური გეგმა დანერგილია პრობაციის სისტემაში </t>
  </si>
  <si>
    <t xml:space="preserve"> შეფასების მექანიზმი შემუშავებულია; ყველა არასრულწლოვანი  მსჯავრდებულდებულისათვის შემუშავებულია რეაბილიტაციის ინდივიდუალური გეგმა სასჯელის მოხდის ინდივიდუალური გეგმის გათვალისწინებით</t>
  </si>
  <si>
    <t>ყველა არასრულწლოვანი  მსჯავრდებულდებულისათვის შემუშავებულია რეაბილიტაციის ინდივიდუალური გეგმა სასჯელის მოხდის ინდივიდუალური გეგმის გათვალისწინებით</t>
  </si>
  <si>
    <t>მთლიანი ხარჯი 8.5.2.</t>
  </si>
  <si>
    <t xml:space="preserve">55.000.00 </t>
  </si>
  <si>
    <t>8.5.3. არასრულწლოვანთა სარეაბილიტაციო დაწესებულებაში  მსჯავრდებულთათვის ზოგადი განათლების ხელმისაწვდომობის უზრუნველყოფა</t>
  </si>
  <si>
    <t>საგანმანათლებლო პროგრამები ხელმისაწვდომია ყველა მსჯავრდებული  არასრულწლოვანისათვის</t>
  </si>
  <si>
    <t>არასრულწლოვანი მსჯავრდებულები უზრუნველყოფილნი არიან ზოგადი განათლების ხელმისაწვდომობით</t>
  </si>
  <si>
    <t>მთლიანი ხარჯი 8.5.3.</t>
  </si>
  <si>
    <t>165.000.00</t>
  </si>
  <si>
    <t>8.5.4.  თავისუფლების შეზღუდვის დაწესებულების და პატიმრობისა და თავისუფლების აღკვეთის დაწესებულების მსჯავრდებულებისათვის პროფესიული განათლების მიღების ხელშეწყობა</t>
  </si>
  <si>
    <t>პროფესიული გადამზადების კურსები ხელმისაწვდომია ყველა მსჯავრდებული არასრულწლოვანისათვის</t>
  </si>
  <si>
    <t>არაფორმალური პროფესიული განათლებით 2013 წელს უზრუნველყოფილია 107 მსჯავრდებული</t>
  </si>
  <si>
    <t>პროფესიული/ სახელობო სწავლების კურსებში ჩართულ არასრულწლოვან მსჯავრდებულთა რაოდენობის 30%-ით ზრდა წინა  წლის მაჩვენებელან შედარებით</t>
  </si>
  <si>
    <t>მთლიანი ხარჯი 8.5.4.</t>
  </si>
  <si>
    <t>105.000.00</t>
  </si>
  <si>
    <t>106.500.00</t>
  </si>
  <si>
    <t>108.500.00</t>
  </si>
  <si>
    <t>109.000.00</t>
  </si>
  <si>
    <t>110.000.00</t>
  </si>
  <si>
    <t>8.5.5. არასრულწლოვანთა სარეაბილიტაციო დაწესებულების მიერ საგანმანათლებლო-სარეაბილიტაციო პროცესის ეფექტიანად ორგანიზება</t>
  </si>
  <si>
    <t>სასჯელაღსრულების და პრობაციის სამინისტრო; დანაშაულის პრევენციის ცენტრი; განათლებისა და მეცნიერების სამინისტრო;</t>
  </si>
  <si>
    <t>რეაბილიტაციის წახალისების მექანიზმი არ არის შემუშავებული; საგანმანათლებლო-სარეაბილიტაციო პროცესი საჭიროებს უფრო ეფექტიან ორგანიზებას</t>
  </si>
  <si>
    <t>მთლიანი ხარჯი 8.5.5.</t>
  </si>
  <si>
    <t xml:space="preserve">8.5.6. ახალგაზრდა მსჯავრდებულებისათვის  (18-დან 21-წლამდე მოზარდებისათვის) სპეციალური მიდგომის იმპლემენტაცია </t>
  </si>
  <si>
    <t>ახალგაზრდა მსჯავრდებულებისათვის  სპეციალური მიდგომის კონცეფცია განხორციელებულია</t>
  </si>
  <si>
    <t>სასჯელაღსრულებისა და პრობაციის სამინისტრო; დანაშაულის პრევენციის ცენტრი, იუსტიციის სამინისტრო; მთავარი პროკურატურა; სასამართლო; განათლებისა და მეცნიერების სამინისტრო;</t>
  </si>
  <si>
    <t xml:space="preserve">18-დან 21-წლამდე მოზარდებისათვის სპეციალური მიდგომა არ არის შემუშავებული </t>
  </si>
  <si>
    <t xml:space="preserve">ახალგაზრდა მსჯავრდებულებისათვის  სპეციალური მიდგომის მიზნით კონცეფციის შემუშავება         </t>
  </si>
  <si>
    <t xml:space="preserve">სპეციალური მიდგომის მიზნით კონცეფციის იმპლემენტაციის მიზნით ღონისძიებების დაგეგმვა </t>
  </si>
  <si>
    <t>მთლიანი ხარჯი 8.5.6.</t>
  </si>
  <si>
    <t>8.5.8. პატიმრობაში მყოფ არასრულწლოვანთა ზოგადი განათლების უზრუნველყოფა</t>
  </si>
  <si>
    <t xml:space="preserve"> საგანმანათლებლო პროგრამები ხელმისაწვდომია წინასწარ პატიმრობაში მყოფი ყველა არასრულწლოვანთა </t>
  </si>
  <si>
    <t>წინასწარ პატიმრობაში მყოფი არასრულწლოვნებიუზრუნველყოფილნი არიან  ზოგადი განათლების სპეციალური სერვისით</t>
  </si>
  <si>
    <t>საგანმანათლებლო პროგრმებში მონაწილება მიიღო წინასწარ პატიმრობაში მყოფმა ყველა არასრულწლოვან მსჯავრდებულმა (მე-10 კლასიდან მათი სურვილის გათვალისწინებით)</t>
  </si>
  <si>
    <t>მთლიანი ხარჯი 8.5.8.</t>
  </si>
  <si>
    <t>45.000.00</t>
  </si>
  <si>
    <t>8.5.9. წინასწარ პატიმრობაში მყოფი არასრულწლოვნებისთვის საერთაშორისო სტანდარტების გათვალისწინებით შესაბამისი პირობების უზრუნველყოფა და მათი განცალკევება სრულწლოვანი ბრალდებულებისაგან</t>
  </si>
  <si>
    <t>წინასწარ პატიმრობაში მყოფი არასრულწლოვანთა მოზარდი თავისუფლებააღკვეთილი პირებისგან ცალკე დაწესებულება აშენებულია; საერთაშორისო სტანდარტების გათვალისწინებით შესაბამისი პირობები უზრუნველყოფილია</t>
  </si>
  <si>
    <t>წინასწარ პატიმრობაში მყოფი არასრულწლოვანი ერთ დაწესებულებაშია სრულწლოვანთან</t>
  </si>
  <si>
    <t xml:space="preserve">საერთაშორისო სტანდარტებს შესაბამისი პირობების შექმნა </t>
  </si>
  <si>
    <t xml:space="preserve"> შემუშავებულია და  საბჭოს მიერ დამტკიცებულია   კონცეფცია (მოიცავს საბიუჯეტო გათვლასაც) და გადაგზავნილია მთავრობაში დასამტკიცებლად</t>
  </si>
  <si>
    <t>მთავრობის მიერ გადაწყვეტილება მიღებულია, ბიუჯეტი გამოყოფილია და მშენებლობა დაწყებულია</t>
  </si>
  <si>
    <t>დაწესებულების მშენებლობა და მის გასახსნელად საჭირო მოსამზადებელი სამუშაოები (შიდა რეგულაციის დოკუმენტაცია შედგენილია და დამტკიცებულია, მიმდინარეობს პერსონალის დაქირავება და გადამზადება) დასრულებულია</t>
  </si>
  <si>
    <t>მთლიანი ხარჯი 8.5.9.</t>
  </si>
  <si>
    <t>2.000.000.00</t>
  </si>
  <si>
    <t>3.000.000.00</t>
  </si>
  <si>
    <t>8.5.10.  რეაბილიტაციისა და რესოციალიზაციის სამოქმედო გეგმის დამტკიცება</t>
  </si>
  <si>
    <t>სამოქმედო გეგმა დამტკიცებულია</t>
  </si>
  <si>
    <t>სამოქმედო გეგმის სამუშაო ვერსია მომზადებულია</t>
  </si>
  <si>
    <t xml:space="preserve">სამოქმედო გეგმა დამტკიცებულია </t>
  </si>
  <si>
    <t>მთლიანი ხარჯი 8.5.10.</t>
  </si>
  <si>
    <t>შედეგი 8.6. პროფესიონალების სპეციალიზაცია არასრულწლოვანთა საკითხებში</t>
  </si>
  <si>
    <t>მთლიანი ხარჯი 8.6.</t>
  </si>
  <si>
    <t>8.6.1.არასრულწლოვანებთან მოპყრობის სამართლებრივ და ფსიქოლოგიურ თავისებურებებზე ტრენინგ მოდულების შემუშავება და პროფესიონალების (შსს თანამშრომლები, პროკურორები, მოსამართლეები, სოციალური მუშაკები, საზოგადოებრივი ადვოკატები, პრობაციის ოფიცრები, მანდატურები) გადამზადება/საერთო ტრენინგების ორგანიზება</t>
  </si>
  <si>
    <t xml:space="preserve"> პროფესიონალთა რაოდენობა/პროცენტული  მაჩვენებელი;    ტრენინგების რაოდენობა; </t>
  </si>
  <si>
    <t>საქართველოს მთავარი პროკურატურა;
იუსტიციის სასწავლო ცენტრი, შსს, შსს აკადემია, 
იუსტიციის უმაღლესი სკოლა, სასჯელაღსრულების და პრობაციის სამინისტრო; იუსრიდიული დახმარების სამსახური; განათლებისა და მეცნიერების სამინისტრო, შრომის, ჯანმრთელობის და სოციალური დაცვის სამინისტრო, დანაშაულის პრევენციის ცენტრი</t>
  </si>
  <si>
    <t xml:space="preserve">სპეციალიზირებულ პროკურორების, მოსამართლეების, გამომძიებლების და იურიდიული დახმარების ადვოკატების გადამზადება  </t>
  </si>
  <si>
    <t xml:space="preserve">სამოქალაქო და ადმინისტრაციულ საქმეებზე  მომუშავე მოსამართლეების იდენტიფიცირება და დანიშვნა სპეციალიზაციის მოდულების/კურიკულუმების შედგენა და სატრენინგო მასალების მომზადება; სამუშაო აღწერილობების შემუშავება; პროფესიონალთა გადამზადება;  </t>
  </si>
  <si>
    <t xml:space="preserve">სპეციალიზაციის მოდელის/კურიკულუმების შედგენა და სატრენინგო მასალების მომხადება; სამუშაო აღწერილობების შემუშავება; პროფესიონალთა გადამზადება;   </t>
  </si>
  <si>
    <t>მთლიანი ხარჯი 8.6.1.</t>
  </si>
  <si>
    <t xml:space="preserve">8.6.2.  დაზარალებულ და მოწმე ბავშვებთან მუშაობაში ჩართულ პროფესიონალებისათვის  ტრენინგების ორგანიზება </t>
  </si>
  <si>
    <t>გადამზადებულ პროფესიონალთა რაოდენობა/პროცენტული  მაჩვენებელი;                            ტრენინგების რაოდენობა</t>
  </si>
  <si>
    <t xml:space="preserve">სპეციალიზირებულ პროკურორთა, მოსამართლეთა და იურიდიული დახმარების ადვოკატთა გადამზადება მოწმე და დაზარალებულ არასრულწლოვანთა საკითხებზე  </t>
  </si>
  <si>
    <t>მთლიანი ხარჯი 8.6.2.</t>
  </si>
  <si>
    <t>b) დონორების მხარდაჭერა</t>
  </si>
  <si>
    <t xml:space="preserve">იუნისეფი, ევროკავშირის პროექტი </t>
  </si>
  <si>
    <t>იუნისეფი</t>
  </si>
  <si>
    <t>შედეგი 8.7. საინფორმაციო სისტემის განვითარება</t>
  </si>
  <si>
    <t>მთლიანი ხარჯი 8.7.</t>
  </si>
  <si>
    <t>8.7.1. სისხლის სამართლის პროცესის არასრულწლოვან მონაწილეებთან დაკავშირებული  საინფორმაციო სისტემის დახვეწა</t>
  </si>
  <si>
    <t>განრიდებისა და მედიაციის  ელექტრონული საქმისწარმოების პროგრამა დანერგილია</t>
  </si>
  <si>
    <t>შექმნილია განრიდებისა და მედიაციის  ელექტრონული საქმისწარმოების პროგრამა</t>
  </si>
  <si>
    <t>განრიდებისა და მედიაციის  არსებული ელექტრონული საქმისწარმოების პროგრამის ხარვეზების აღმოფხვრა და მისი პრაქტიკაში დანერგვა</t>
  </si>
  <si>
    <t>განრიდებისა და მედიაციის  ელექტრონული საქმისწარმოების პროგრამის დახვეწა და პრაქტიკაში გამოვლენილი ხარვეზების აღმოფხვრა</t>
  </si>
  <si>
    <t>მთლიანი ხარჯი 8.7.1</t>
  </si>
  <si>
    <t>8.7.2.  მართლმსაჯულების სისტემაში მოხვედრილ არასრულწლოვნებთან დაკავშირებით ერთიანი სტატისტიკური  ანგარიშის მომზადება</t>
  </si>
  <si>
    <t>ერთიანი სტატისტიკური ანგარიში შემუშავებულია</t>
  </si>
  <si>
    <t>შსს; მთავარი პროკურატურა, სასამართლო,  იუსტიციის სამინისტრო</t>
  </si>
  <si>
    <t>მართლთმსაჯულების სისტემაში მოხვედრილ არასრულწლოვნებთან დაკავშირებით ინფორმაცია  სტატისტიკური მონაცემები არასრულყოფილად  არის ასახული მხოლოდ სისხლის სამართლის ერთიან სტატისტიკურ ანგარიშში</t>
  </si>
  <si>
    <t xml:space="preserve">არსებული და ხელმისაწვდომი სტატისტიკური ინფორმაციის იდენტიფიცირება; </t>
  </si>
  <si>
    <t>უწყებათაშორისი თანამშრომლობის მემორანდუმი დადება; მართლმსაჯულების სისტემაში მოხვედრილ არასრულწლოვნებთან დაკავშირებით ერთიანი სტატისტიკური ანგარიშის კონცეფციის შემუშავება;           სტატისტიკის წარმოების ერთიანი სტანდარტების შემუშავება</t>
  </si>
  <si>
    <t>ერთიანი სტატისტიკური ანგარიში შემუშავებული  და გამოქვეყნებულია</t>
  </si>
  <si>
    <t xml:space="preserve"> ერთიანი სტატისტიკური ანგარიში შემუშავებული  და გამოქვეყნებულია</t>
  </si>
  <si>
    <t>მთლიანი ხარჯი 8.7.2.</t>
  </si>
  <si>
    <t>8.7.2. მართლმსაჯულების სისტემაში მოხვედრილ არასრულწლოვნებთან დაკავშირებით ანალიტიკური კვლევების მომზადება და გამოქვეყნება</t>
  </si>
  <si>
    <t>მართლმსაჯულების სისტემაში მოხვედრილ არასრულწლოვნებთან დაკავშირებით მომზადებული ანალიტიკური კვლევები გამოქვეყნებულია</t>
  </si>
  <si>
    <t>მთავარი პროკურატურა. შსს</t>
  </si>
  <si>
    <t>მართლმსაჯულების სისტემაში მოხვედრილ არასრულწლოვნებთან დაკავშირებით ანალიტიკური კვლევების არ მზადდება</t>
  </si>
  <si>
    <t xml:space="preserve">განრიდება და მედიაციის პროგრამის და აღკვეთის ღონისძიებების გამოყენების შესახებ კვლევები ჩატარებულია </t>
  </si>
  <si>
    <t>ანალიტიკური კვლევები შემუშავებული და გამოქვეყნებულია</t>
  </si>
  <si>
    <t>მთლიანი ხარჯი 8.7.3.</t>
  </si>
  <si>
    <t>შედეგი 8.8. საზოგადოებრივი ცნობიერების ამაღლება და განათლება</t>
  </si>
  <si>
    <t>8.8.1.  არასრულწლოვანთა მართლმსაჯულების საკითხებთან დაკავშირებით განხორციელებული და დაგეგმილი რეფორმების შესახებ ცნობიერების ამაღლების მიზნით საინფორმაციო კამპანიის დაგეგმვა</t>
  </si>
  <si>
    <t>ცნობიერების ამაღლების კამპანიის ჩასატარებლად გეგმა შემუშავებულია</t>
  </si>
  <si>
    <t>საბჭო, სამუშაო ჯგუფი</t>
  </si>
  <si>
    <t xml:space="preserve">საზოგადოებასთანკომუნიკაცია არ ატარებს სისტემატურ ხასიათს  </t>
  </si>
  <si>
    <t>ცნობიერების ამაღლების კამპანიის დაგეგმვა</t>
  </si>
  <si>
    <t>8.8.2.   არასრულწლოვანთა მართლმსაჯულების შესახებ საუნივერსიტეტო მოდულის შემუშავება და დანერგვა</t>
  </si>
  <si>
    <t>საუნივერსიტეტო მოდული  დანერგილია უმაღლეს საგანმანათლებლო დაწესებულებებში</t>
  </si>
  <si>
    <t>განათლებისა და მეცნიერების სამინისტრო, UNICEF</t>
  </si>
  <si>
    <t>საუნივერსიტეტო  მოდული შემუშავებულია</t>
  </si>
  <si>
    <t>საუნივერსიტეტო მოდულის დანერგილია შესაბამის უმაღლეს საგანმანათლებლო დაწესებულებებში</t>
  </si>
  <si>
    <t>მთლიანი ხარჯი 8.8.2.</t>
  </si>
  <si>
    <t>პროექტის აღწერილობა</t>
  </si>
  <si>
    <t>მიზნები (წელი)</t>
  </si>
  <si>
    <t>შენიშვნა</t>
  </si>
  <si>
    <t>იურიდიული დახმარების ხელმისაწვდომობა</t>
  </si>
  <si>
    <t>საბიუჯეტო ასიგნებების გარდა, ასევე საჭიროა დონორის ტექნიკური დახმარება.</t>
  </si>
  <si>
    <t xml:space="preserve">ქვეპროგრამა 4.1. სამსახურის დამოუკიდებლობის, გამჭვირვალობისა და სტაბილური განვითარების უზრუნველყოფა </t>
  </si>
  <si>
    <t>შესაბამისი საკანონმდებლო ცვლილებები; ყოველწლიურად მზარდი საბიუჯეტო დაფინანსება; განახლებული ვებ-გვერდი</t>
  </si>
  <si>
    <t>განხორციელდა ცვლილებები "იურიდიული დახმარების შესახებ" კანონში და 
სამსახურის საქმიანობის მარეგულირებელ სხვა სამართლებრივ აქტებში;
ახლებურად განისაზღვრა სამსახურის სტატუსი; იურიდიული დახმარების სამსახური ჩამოყალიბდა დამოუკიდებელ საჯარო სამართლის იურიდიულ პირად და ანგარიშვალდებულია იურიდიული დახმარების საბჭოსა და საქართველოს პარლამენტის წინაშე.</t>
  </si>
  <si>
    <t>ჯამი 4.1.</t>
  </si>
  <si>
    <t xml:space="preserve">ქვეპროგრამა 4.2. იურიდიულ დახმარებაზე ხელმისაწვდომობის გაზრდა </t>
  </si>
  <si>
    <t>საბიუჯეტო ასიგნებების გარდა, ასევე საჭიროა დონორის ტექნიკური დახმარება</t>
  </si>
  <si>
    <t>ჯამი 4.2.</t>
  </si>
  <si>
    <t>ტექნიკური დახმარება</t>
  </si>
  <si>
    <t>ღონისძიება 4.2.1. იურიდიული დახმარების სამსახურის მანდატის გაზრდა</t>
  </si>
  <si>
    <t xml:space="preserve">სასამართლოში, ადინისტრაციულ ორგანოში წარმოებული ადმინისტრაციული და სამოქალაქო საქმეების რაოდენობა </t>
  </si>
  <si>
    <t>სამოქალაქო და ადმინისტრაციულ საქმეებზე სამსახური ახორციელებს კონსულტაციებს და ადგენს სამართლებრივ დოკუმენტებს.
შემუშავდა სამოქალაქო და ადმინისტრაციულ საქმეებზე წარმომადგენლობის განხორციელების პილოტური პროექტის კონცეფცია.
კონსულტაციების რაოდენობა გაიზარდა 4%-ით.</t>
  </si>
  <si>
    <t>საკანონმდებლო ცვლილებათა პაკეტის შემუშავება,   სამოქალაქო და ადმინისტრაციულ საქმეებზე იურიდიული წარმომადგენლობის გაწევის კრიტერიუმების განსაზღვრა, მანდატის გაფართოებისათვის საჭირო მოსამზადებელი სამუშაოების განხორციელება, მათ შორის ადამიანური რესურსების მობილიზება, მათი გადამზადება, ინფრასტრუქტურის მომზადება, ანგარიშგების ფორმების შემუშავება/დახვეწა და სხვა.</t>
  </si>
  <si>
    <t>განხორციელებულ საკანონმდებლო ცვლილებათა საფუძველზე, წინასწარ განსაზღვრული კრიტერიუმებით წარმომადგენლობის განხორციელება სამოქალაქო და ადმინისტრაციულ საქმეებზე.</t>
  </si>
  <si>
    <t>სტატისტიკური მონაცემებისა და პრაქტიკის ანალიზის შედეგების საფუძველზე  სამოქალაქო და ადმინისტრაციულ საქმეებზე იურიდიული წარმომადგენლობის გაწევის კრიტერიუმების დახვეწა.</t>
  </si>
  <si>
    <t>ჯამი 4.2.1</t>
  </si>
  <si>
    <t>ღონისძიება 4.2.2. ტერიტორიული დაფარვა</t>
  </si>
  <si>
    <t>რეგიონული ცენტრებიდან მოშორებულ, მაღალმთიან და/ან ეთნიკური უმცირესობებით დასახლებულ ტერიტორიულ პუნქტებში იურიდიული დახმარების ოფისების რაოდენობა; 
იურიდიული დახმარების სამსახურის მოდერნიზებული და აღჭურვილი ოფისების რაოდენობა; 
უფასო იურიდიული დახმარების სხვა მიმწოდებლებთან თანამშრომლობით რეფერალური სისტემაში ჩართული ორგანიზაციების რაოდენობა.</t>
  </si>
  <si>
    <t>სამსახური წარმოდგენილია ცენტრალური აპარატით, 11 ბიუროთი და 6 საკონსულტაციო ცენტრით, მათ შორის 2013 წელს
ამოქმედდა მარნეულის და მესტიის საკონსულტაციო ცენტრები UNDP-ის ტექნიკური მხარდაჭერით და სამსახურის ერთობლივი ხარჯებით.
მოძიებულია საოფისე ფართები ბათუმის, ზუგდიდის, ფოთის, თელავის ბიუროებისთვის და
საჩხერის საკონსულტაციო ცენტრისათვის.                                   
ახალი კომპიუტერული ტექნიკით აღიჭურვა სამსახურის რეგიონული ბიუროები.</t>
  </si>
  <si>
    <t xml:space="preserve">სამსახურის მიერ წინასწარ შემუშავებული სქემის მიხედვით, ახალ ტერიტორიულ ერთეულებში იურიდიული დახმარების ხელმისაწვდომობის გაზრდა (სულ ცოტა ერთ ტერიტორიულ ერთეულში);
ახალი ოფისების გარემონტება და თანამედროვე ტექნიკით აღჭურვა, საჭიროებისამებრ; 
ზუგდიდისა  და ფოთის ბიუროს გარემონტება და განახლებული ტექნიკით აღჭურვა;                     
უფასო იურიდიული დახმარების სხვა მიმწოდებლებთან  საპილოტე რეფერალური სისტემის სქემის გაფართოება. 
</t>
  </si>
  <si>
    <t>ჯამი 4.2.2.</t>
  </si>
  <si>
    <t xml:space="preserve">ქვეპროგრამა 4.3. მომსახურების ხარისხის უზრუნველყოფა </t>
  </si>
  <si>
    <t>ჯამი 4.3</t>
  </si>
  <si>
    <t>ღონისძიება 4.3.1. იურიდიული დახმარების სამსახურის მიერ გაწეული მომსახურების ხარისხის უზრუნველყოფა</t>
  </si>
  <si>
    <t>შეფასებისა და მონიტორინგის გამართული სისტემა</t>
  </si>
  <si>
    <t>სახელმძღვანელო წესების პროექტი შემუშავდა. ჩატარდა 2 სამუშაო შეხვედრა საქართველოს ადვოკატთა ასოციაციის  ეთიკის კომისიის მონაწილეობით.</t>
  </si>
  <si>
    <t xml:space="preserve">სახელმძღვანელო წესების დანერგვა და სამუშაო შეხვედრების გამართვა ბიუროების თანამშრომლებთან აღნიშნული წესების განხილვისა და დახვეწის მიზნით;    
მომსახურების ხარისხის კონტროლის მიზნით, შეფასებისა და მონიტორინგის სისტემის შემუშავება; 
საქართველოს ადვოკატთა ასოციაციის ეთიკის კომისიასთან ურთიერთთანამშრომლობის საკითხების განსაზღვრა.
</t>
  </si>
  <si>
    <t xml:space="preserve">ბიუროების თანამშრომლებთან სამუშაო შეხვედრების ორგანიზება სახელმძღვანელო წესების განხილვისა და დახვეწის მიზნით;   
მომსახურების ხარისხის კონტროლის მიზნით, შეფასებისა და მონიტორინგის სისტემის პილოტირება/ დანერგვა;
საქმეთა გადამისამართების მექანიზმების შემუშავების მიზნით, საქართველოს ადვოკატთა ასოციაციის ეთიკის კომისიასთან თანამშრომლობა.
</t>
  </si>
  <si>
    <t xml:space="preserve">შეფასებისა და მონიტორინგის სისტემის ყოველწლიური შედეგების ანალიზი; შედეგების საფუძველზე მონიტორინგის სისტემის დახვეწა, საჭიროებისამებრ. 
</t>
  </si>
  <si>
    <t>ჯამი 4.3.1.</t>
  </si>
  <si>
    <t>ღონისძიება 4.3.2 მოწვეულ საზოგადოებრივ ადვოკატთა ეფექტური საქმიანობის უზრუნველყოფა და უფასო იურიდიული დახმარების სხვა მიმწოდებლებთან თანამშრომლობა.</t>
  </si>
  <si>
    <t xml:space="preserve">რეესტრის ადვოკატთა განახლებული სია; უფასო იურიდიული დახმარების მიმწოდებლების განახლებული ერთიანი ბაზა; საქმის წარმოების გამართული პროცესი და ფორმები.    </t>
  </si>
  <si>
    <t>მოწვეული საზოგადოებრივ ადვოკატთა რეესტრი შექმნილია და ფუნქციონირებს;  
მოწვეულ საზოგადოებრივი ადვოკატთა რეესტრის მარეგულირებელი სამართლებრივი ბაზა დაიხვეწა, განახლდა ხელშეკრულებები, დაზუსტდა სიები და სამოქმედო ტერიტორიები. 
ჩატარდა სამუშაო შეხვედრები  რეესტრის ადვოკატებთან სამსახურის ყველა ბიუროში.</t>
  </si>
  <si>
    <t xml:space="preserve">რეესტრის საქმისწარმოების და ანგარიშგების ფორმების დახვეწა, საჭიროებისამებრ; 
საზოგადოებრივ ადვოკატთა რეესტრის განახლება საქართველოს ადვოკატთა ასოციაციასთან თანამშრომლობით;
უფასო იურიდიული დახმარების სხვა მიმწოდებლებთან კონსულტაციები და თანამშრომლობა უფასო იურიდიული დახმარების მიმწოდებელთა ერთიანი ბაზის განახლების მიზნით.
</t>
  </si>
  <si>
    <t xml:space="preserve">სამოქალაქო და ადმინისტრაციულ საქმეებზე ანგარიშგების ფორმების დანერგვა;
საჭიროებისამებრ საზოგადოებრივ ადვოკატთა რეესტრის განახლება საქართველოს ადვოკატთა ასოციაციასთან თანამშრომლობით;
უფასო იურიდიული დახმარების სხვა მიმწოდებლებთან კონსულტაციები და თანამშრომლობა უფასო იურიდიული დახმარების მიმწოდებელთა ერთიანი ბაზის განახლების მიზნით.
</t>
  </si>
  <si>
    <t xml:space="preserve">საჭიროებისამებრ საზოგადოებრივ ადვოკატთა რეესტრის განახლება საქართველოს ადვოკატთა ასოციაციასთან თანამშრომლობით;
სამოქალაქო და ადმინისტრაციულ საქმეებზე ანგარიშგების ფორმების დახვეწა;
საჭიროებისამებრ რეესტრის ადვოკატების ჩართვა სამოქალაქო და ადმინისტრაციულ საქმეების წარმოებაში.
</t>
  </si>
  <si>
    <t>საბიუჯეტო ასიგნებების გარდა ასევე საჭიროა დონორის ტექნიკური დახმარება</t>
  </si>
  <si>
    <t>ჯამი 4.3.2.</t>
  </si>
  <si>
    <t>ღონისძიება 4.3.3. იურიდიული დახმარების სამსახურის ადვოკატების არასრულწლოვანთა საქმეებზე სპეციალიზაცია</t>
  </si>
  <si>
    <t>სპეციალიზებულ ადვოკატთა რაოდენობა; არასრულწლოვანთა სპეციალიზაციის საკითხებზე გამართული შეხვედრების რაოდენობა</t>
  </si>
  <si>
    <t>2011 წლიდან თბილისისა და ქუთაისის ბიუროებში მოქმედებს ადვოკატთა სპეციალიზაცია არასრულწლოვანთა მართლმსაჯულებაში (თბილისში გადამზადებულია 5 ადვოკატი, ხოლო ქუთაისში  – 3).
2013 წელს სამსახურის ადვოკატებმა (სულ 5–მა ადვოკატმა) გაიარეს ტრენერთა ტრენინგი არასრულწლოვანთა მართლმსაჯულების საკითხებში.  
2013 წელს თბილისის იურიდიული დახმარების ბიუროს 2–მა ადვოკატმა გაიარა ინტენსიური ტრენინგები ძალადობის მსხვერპლ არასრულწლოვანთა დაკითხვის მეთოდებში.</t>
  </si>
  <si>
    <t xml:space="preserve">სიღრმისეული დამატებითი ტრენინგების ჩატარება სპეციალიზებული ადვოკატებისათვის;
საჭიროებისამებრ, ფსიქოლოგ–კონსულტანტის მიმაგრება სპეციალიზებული ადვოკატებისათვის;
არასრულწლოვანთა საქმეებზე გამოვლენილი პრაქტიკის განზოგადება და მართლმსაჯულების განხორციელებაში ჩართული სხვა მხარეებისათვის (პროკურორები, მოსამართლეები, სამოქალაქო სექტორის წარმომადგენლები და სხვა) მისი გაცნობა/სამუშაო შეხვედრები. </t>
  </si>
  <si>
    <t>ჯამი 4.3.3.</t>
  </si>
  <si>
    <t>ღონისძიება 4.3.4 მენეჯმენტის სისტემის გამართვა, იურიდიული კლინიკებისა და სტაჟირების სისტემების გამართვა.</t>
  </si>
  <si>
    <t xml:space="preserve">სტრუქტურის ანალიზის დოკუმენტი;  საქმისწარმოების და დოკუმენტბრუნვის კომპიუტერულ პროგრამაში ჩართულ მომხმარებელთა რაოდენობა; სამსახურის მიერ ჩატარებული სამუშაო შეხვედრების რაოდენობა; შეფასებული და წახალისებული თანამშრომლების რაოდენობა; იურიდიული კლინიკის პროექტში მონაწილე სტუდენტების რაოდენობა.
</t>
  </si>
  <si>
    <t>ამჟამად მოქმედებს თანამშრომელთა მიღების ერთეტაპიანი სისტემა (გასაუბრება),  შექმნილია თანამშრომელთა სამუშაოს აღწერილობები და საკვალიფიკაციო მოთხოვნები;
განხორციელდა თანამშრომელთა შეფასების სისტემის პილოტირება.
შემუშავდა იურიდიული კლინიკის (საუნივერსიტეტო სტაჟირება) სასწავლო მოდული.                                                განხორციელდა საქმისწარმოების  კომპიუტერული პროგრამის  პილოტირება.
ელექტრონული დოკუმენტბრუნვის პროგრამა დაინერგა ყველა ბიუროში. 
ჩატარდა სამუშაო შეხვედრები და ტრენინგები.</t>
  </si>
  <si>
    <t>ჯამი 4.3.4.</t>
  </si>
  <si>
    <t xml:space="preserve">4.3.5. თანამშრომელთა მუდმივი პროფესიული გადამზადება </t>
  </si>
  <si>
    <t>ტრენინგების რაოდენობა/მონაწილე ადვოკატთა რაოდენობა</t>
  </si>
  <si>
    <t>2013 წელს ჩატარდა  ტრენინგ-საჭიროებათა ანალიზი.    
განხორციელდა ბიბლიოთეკების განახლება ყველა ბიუროში.</t>
  </si>
  <si>
    <t>განგრძობადი იურიდიული განათლების მინიმალური სტანდარტების დაკმაყოფილების მიზნით, პროფესიული ტრენინგების უზრუნველყოფა  სავალდებულო კრედიტ საათების გათვალისწინებით; თანამშრომელთა გამოკითხვის და/ან მონიტორინგის შედეგად თანამშრომელთა სასწავლო საჭიროებების გამოვლენა. 
საორიენტაციო ტრენინგების ჩატარება ბიუროებში ახლადმიღებული ადვოკატებისა და რეესტრის ადვოკატებისათვის, სიის განახლების შესაბამისად; 
ბიბლიოთეკების განახლება ყველა ბიუროში.</t>
  </si>
  <si>
    <t>განგრძობადი იურიდიული განათლების მინიმალური სტანდარტების დაკმაყოფილების მიზნით, პროფესიული ტრენინგების უზრუნველყოფა  სავალდებულო კრედიტ საათების გათვალისწინებით; 
ტრენინგების ჩატარება სამოქალაქო და ადმინისტრაციული სამართლის დარგებში;                                          
თანამშრომელთა გამოკითხვის და/ან მონიტორინგის შედეგად თანამშრომელთა სასწავლო საჭიროებების გამოვლენა; საჭიროებისამებრ, საორიენტაციო ტრენინგების ჩატარება ბიუროებში ახლადმიღებული ადვოკატებისა და რეესტრის ადვოკატებისათვის, სიის განახლების შესაბამისად; 
ბიბლიოთეკების განახლება ბიუროებში.</t>
  </si>
  <si>
    <t xml:space="preserve">განგრძობადი იურიდიული განათლების მინიმალური სტანდარტების დაკმაყოფილების მიზნით, პროფესიული ტრენინგების უზრუნველყოფა  სავალდებულო კრედიტ საათების გათვალისწინებით; 
ტრენინგების ჩატარება სამოქალაქო და ადმინისტრაციული სამართლის დარგებში;                                          
თანამშრომელთა გამოკითხვის და/ან მონიტორინგის შედეგად, თანამშრომელთა სასწავლო საჭიროებების გამოვლენა; 
ბიბლიოთეკების განახლება ბიუროებში;        საჭიროებისამებრ, საორიენტაციო ტერინინგების ჩატარება ბიუროებში ახლადმიღებული ადვოკატებისა და რეესტრის ადვოკატებისათვის, სიის განახლების შესაბამისად; </t>
  </si>
  <si>
    <t xml:space="preserve">განგრძობადი იურიდიული განათლების მინიმალური სტანდარტების დაკმაყოფილების მიზნით, პროფესიული ტრენინგების უზრუნველყოფა  სავალდებულო კრედიტ საათების გათვალისწინებით; 
ტრენინგების ჩატარება სამოქალაქო და ადმინისტრაციული სამართლის დარგებში;                                          
თანამშრომელთა გამოკითხვის და/ან მონიტორინგის შედეგად თანამშრომელთა სასწავლო საჭიროებების გამოვლენა; 
ბიბლიოთეკების განახლება ბიუროებში;        საჭიროებისამებრ, საორიენტაციო ტერინინგების ჩატარება ბიუროებში ახლადმიღებული ადვოკატებისა და რეესტრის ადვოკატებისათვის, სიის განახლების შესაბამისად; </t>
  </si>
  <si>
    <t>ჯამი 4.3.5.</t>
  </si>
  <si>
    <t>4.4. მაღალი საზოგადოებრივი ცნობადობა იურიდიული დახმარების სისტემის შესახებ</t>
  </si>
  <si>
    <t>იურიდიული დახმარების მომსახურებით კმაყოფილ ბენეფიციართა რაოდენობა (პროცენტულად).
გასვლითი კონსულტაციების/რეგიონების რაოდენობა; კონსულტაციების ჯამური რაოდენობა; განახლებული ვებ-გვერდი; 
ჟურნალისტებთან სამუშაო შეხვედრების რაოდენობა</t>
  </si>
  <si>
    <t>ჩატარდა ტრენინგი სამსახურის 8 ბიუროს თანამშრომელთათვის მედიაკომუნიკაციებისა და პრეზენტაციის საკითხებში.
განხორციელდა 130 სხვადასხვა ღონისძიება, მათ შორის სემინარები სკოლებში, გასვლითი კონსულტაციები დევნილებით, ეთნიკური უმცირესობებით დასახლებულ პუნქტებში.
გამოიცა წლიური ანგარიში.
შედგა 3 სამუშაო შეხვედრა იურიდიული დახმარების განმახორციელებელ არასამთავრობო
ორგანიზაციებთან.</t>
  </si>
  <si>
    <t xml:space="preserve">ერთი სამუშაო შეხვედრის ორგანიზება ცენტრალურ და რეგიონულ მედიასთან; 
მინიმუმ ექვსი გასვლითი კონსულტაციის ორგანიზება ერთი თვის განმავლობაში; 
საჭიროებისამებრ, კორპორაციული სტილის დახვეწა; ახალი სერვისების დანერგვასთან დაკავშირებით PR აქტივობების დაგეგმვა და განხორციელება;
სამუშაო შეხვედრების გამართვა მოსამართლეებთან, პროკურორებთან, ადვოკატებთან აქტუალურ საკითხებზე იურიდიული დახმარების საბჭოს მონაწილეობით;
ვებ–გვერდის განახლება; ბუკლეტების და ბროშურების ბეჭდვა; რეგიონული მედია პროექტების განხორციელება; მედია ტურის ორგანიზება რეგიონულ ბიუროებში და საკონსულტაციო ცენტრებში; ონლაინ კონსულტაციების სისტემისა და ქოლ ცენტრის გამართვა; საჭიროებისამებრ,  ცნობადობის კვლევა. </t>
  </si>
  <si>
    <t xml:space="preserve">ერთი სამუშაო შეხვედრის ორგანიზება ცენტრალურ და რეგიონულ მედიასთან; 
მინიმუმ ექვსი გასვლითი კონსულტაციის ორგანიზება ერთი თვის განმავლობაში; საჭიროებისამებრ, PR აქტივობების დაგეგმვა და განხორციელება.
სამუშაო შეხვედრების გამართვა მოსამართლეებთან, პროკურორებთან, ადვოკატებთან აქტუალურ საკითხებზე იურიდიული დახმარების საბჭოს მონაწილეობით;
ვებ–გვერდის განახლება; ბუკლეტების და ბროშურების ბეჭდვა; რეგიონული მედია პროექტების განხორციელება; მედია ტურის ორგანიზება რეგიონულ ბიუროებში და საკონსულტაციო ცენტრებში; ონლაინ კონსულტაციების სისტემისა და ქოლ ცენტრის გამართვა. საჭიროებისამებრ,  ცნობადობის კვლევა.       </t>
  </si>
  <si>
    <t xml:space="preserve">ერთი სამუშაო შეხვედრის ორგანიზება ცენტრალურ და რეგიონულ მედიასთან; 
მინიმუმ ექვსი გასვლითი კონსულტაციის ორგანიზება ერთი თვის განმავლობაში; საჭიროებისამებრ, PR აქტივობების დაგეგმვა და განხორციელება.
სამუშაო შეხვედრების გამართვა მოსამართლეებთან, პროკურორებთან, ადვოკატებთან აქტუალურ საკითხებზე იურიდიული დახმარების საბჭოს მონაწილეობით;
ვებ–გვერდის განახლება; ბუკლეტების და ბროშურების ბეჭდვა; რეგიონული მედია პროექტების განხორციელება; მედია ტურის ორგანიზება რეგიონულ ბიუროებში და საკონსულტაციო ცენტრებში; ონლაინ კონსულტაციების სისტემისა და ქოლ ცენტრის გამართვა.        </t>
  </si>
  <si>
    <t>ჯამი 4.4.</t>
  </si>
  <si>
    <t>საწყისი ეტაპი 2013</t>
  </si>
  <si>
    <t xml:space="preserve">იურიდიული დახმარების შესახებ კანონის, სამსახურის საქმიანობის მარეგულირებელი სამართლებრივი აქტების დახვეწა, საჭიროებისამებრ;
სამსახურის ბიუჯეტის დაგეგმვა, სამსახურის სტრატეგიული მიზნებისა და ამოცანების შესაბამისად; სამსახურისათვის ფინანსური გარანტიების მოპოვების პროცესში იურიდიული დახმარების საბჭოსა და საქართველოს პარლამენტის აქტიური მონაწილეობა მზარდი საბიუჯეტო დაფინანსების უზრუნველყოფის მიზნით.                                                      გამჭვირვალობის გაზრდის მიზნით, სამსახურის ვებ–გვერდზე განთავსებული ინფორმაციის განახლება, წლების მიხედვით ფინანსური  ანგარიშებისა და სამსახურში არსებული ყველა პროცედურისა და მიმდინარე პროცესების შესახებ ინფორმაციის სრულფასოვნად განთავსება. </t>
  </si>
  <si>
    <t xml:space="preserve">იურიდიული დახმარების შესახებ  კანონის, სამსახურის საქმიანობის მარეგულირებელი სამართლებრივი აქტების დახვეწა, საჭიროებისამებრ.
სამსახურის ბიუჯეტის დაგეგმვა  სამსახურის სტრატეგიული მიზნებისა და ამოცანების შესაბამისად        ვებ–გვერდზე განთავსებული ინფორმაციის განახლება.                             </t>
  </si>
  <si>
    <t xml:space="preserve">იურიდიული დახმარების შესახებ  კანონის, სამსახურის საქმიანობის მარეგულირებელი სამართლებრივი აქტების დახვეწა, საჭიროებისამებრ.
სამსახურის ბიუჯეტის დაგეგმვა  სამსახურის სტრატეგიული მიზნებისა და ამოცანების შესაბამისად                                                     ვებ–გვერდზე განთავსებული ინფორმაციის განახლება. </t>
  </si>
  <si>
    <t xml:space="preserve">იურიდიული დახმარების შესახებ კანონის, სამსახურის საქმიანობის მარეგულირებელი სამართლებრივი აქტების დახვეწა, საჭიროებისამებრ.
სამსახურის ბიუჯეტის დაგეგმვა  სამსახურის სტრატეგიული მიზნებისა და ამოცანების შესაბამისად                           ვებ–გვერდზე განთავსებული ინფორმაციის განახლება. </t>
  </si>
  <si>
    <t>სტრატეგიული მიზანი და აქტივობები</t>
  </si>
  <si>
    <t>2013 წლისთვის არსებული მდგომარეობა</t>
  </si>
  <si>
    <t>მისაღწევი მიზნები და შედეგები 2014</t>
  </si>
  <si>
    <t>მისაღწევი მიზნები და შედეგები 2015</t>
  </si>
  <si>
    <t>პასუხისმგებელი უწყება/განყოფილება</t>
  </si>
  <si>
    <t>რესურსი</t>
  </si>
  <si>
    <t>სტრატეგიული მიზანი 1. საჭიროებებზე მორგებული სარეაბილიტაციო პროგრამების განვითარება საუკეთესო ადგილობრივ და საერთაშორისო გამოცდილებაზე დაყრდნობით</t>
  </si>
  <si>
    <t>შეფასების ინსტრუმენტები; შეფასების ინსტრუმენტების ცვლილება</t>
  </si>
  <si>
    <t>შეფასები ინსტრუმენტების გადახედვა, ერთგვაროვნების უზრუნველსაყოფად და ზიანის რისკის შეფასების ინტეგრირება</t>
  </si>
  <si>
    <t>შეფასების ინსტრუმენტებისა და მეთოდოლოგიის ერთგვაროვნების უზრუნველყოფა</t>
  </si>
  <si>
    <t>საერთაშორისო გამოცდილების გაზიარება  ექსპერტის ჩართულობით. მცირე სამუშაო ჯგუფები უწყებების დონეზე და ერთობლივად.</t>
  </si>
  <si>
    <t xml:space="preserve">სულ ღირებულება: </t>
  </si>
  <si>
    <t>0.00</t>
  </si>
  <si>
    <t>პრობაციის ეროვნული სააგენტო</t>
  </si>
  <si>
    <t>სასჯელაღსრულების დეპარტამენტი</t>
  </si>
  <si>
    <t>დონორი</t>
  </si>
  <si>
    <t>მოსაძიებელი</t>
  </si>
  <si>
    <t>გამართული სარეგისტრაციო ბაზები, რომლებიც რისკ ჯგუფებისა და საჭიროებათა გენერერიების ფუნქციებით არის აღჭურვილი</t>
  </si>
  <si>
    <t xml:space="preserve">შესაბამისი ტექნიკური დავალებების მომზადება და საჭიროებისამებრ ცვლილებების განხორციელება/მონაცემთა ბაზის შექმნა;
</t>
  </si>
  <si>
    <t>მონაცემთა ბაზების ადმინისტრირება და საჭიროებათა შესახებ მონაცემების გაცვლა</t>
  </si>
  <si>
    <t>პრობაციის სააგენტოს სარეაბილიტაციო პროგრამების სამმართველო/IT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სასჯელაღსრულების დეპარტამენტის სოციალური უზრუნველყოფის განყოფილება/IT სამმართველო</t>
  </si>
  <si>
    <t>მონაცემთა ბაზების შექმნა განვითარებისთვის საჭირო სახსრები</t>
  </si>
  <si>
    <t>40 000.00</t>
  </si>
  <si>
    <t>4000.00</t>
  </si>
  <si>
    <t>10 000.00</t>
  </si>
  <si>
    <t>80 000.00</t>
  </si>
  <si>
    <t xml:space="preserve">დანაშაულის პრევენციის ცენტრს ვებ-გვერდზე განთავსებული აქვს რესოციალიზაცია-რეაბილიტაციის სფეროში უფასო მომსახურებების საძიებელი;
2013 წელს დაიგეგმა რამდენიმე საერთო სამუშაო შეხვედრა ცენტრსა და პარტნიორ ორგანიზაციებს შორის, შეხვედრების მთავარი მიზანი იყო სფეროში მომსახურების მიწოდების გაუმჯობესება.
</t>
  </si>
  <si>
    <t xml:space="preserve">სერვისებზე მოძიებული ინფორმაციის ანალიზი, სტანდარტიზაცია;                                                                                   არარსებული (ჩვენთვის საჭირო) მომსახურებების შექმნისათვის ბაზრის სტიმულირება                    </t>
  </si>
  <si>
    <t>პრობაციის სააგენტოს სარეაბილიტაციო პროგრამების სამმართველო;
დანაშაულის პრევენციის ცენტრის კვლევისა და სერვისების განვითარების სამმართველო და ყოფილ პატიმართა რეაბილიტაციისა და რესოციალიზაციის სამმართველო;
სასჯელაღსრულების დეპარტამენტის სოციალური უზრუნველყოფის განყოფილება</t>
  </si>
  <si>
    <t>მომსახურებების მოკვლევისთვის საჭირო ადამიანური რესურსი;
საერთო შეხვედრებისთვის საჭირო ფინანსური რესურსი</t>
  </si>
  <si>
    <t>100 000.00</t>
  </si>
  <si>
    <t>50 000.00</t>
  </si>
  <si>
    <t>ორგანიზაციის ბაზაზე დანერგილი შიდა მომსახურებები
გადამზადებული თანამშრომლები</t>
  </si>
  <si>
    <t>ხშირად მოთხოვნადი სერვისების იდენტიფიცირება
თანამშრომელთა გადამზადება</t>
  </si>
  <si>
    <t>იდენტიფიცირებული შიდა მომსახურებების დანერგვა, შეფასება, ადაპტირება, განახლება;
თანამშრომელთა გადამზადება</t>
  </si>
  <si>
    <t>შიდა მომსახურებების დანერგვისთვის საჭირო ადამიანური და ფინანსური რესურსი</t>
  </si>
  <si>
    <t>14 000.00</t>
  </si>
  <si>
    <t>23 000.00</t>
  </si>
  <si>
    <t>8000.00</t>
  </si>
  <si>
    <t>სასჯელაღსრულების სასწავლო ცენტრი</t>
  </si>
  <si>
    <t>5000.00</t>
  </si>
  <si>
    <t xml:space="preserve">უწყებათშორის თანამშრომლობის მექანიზმის შექმნა;          თავშესაფრის, ნივთიერებზე დამოკიდებულთა და ფსიქიკური პრობლემების მქონეთა მომართვიანობისა და მათი საჭიროებების დაკმაყოფილების მაჩვენებელი           
</t>
  </si>
  <si>
    <t>ნაწარმოებია მოლაპარაკება შრომის, ჯანმრთელობისა და სოციალური დაცვის სამინისტროსთან ჯანმრთელობის დაცვის რეფერალის მოსახურებაში პატიმრობის ინდიკატორი გაჩენის შესახებ. 
სასჯელაღსრულების სამინისტროსა და განათლებისა და მეცნიერების სამინისტროს შორის გაფორმებული მემომარნდუმის საფუძველზე 2013 წელს მსჯავრდებულებისთვის განხორციელდა როგორც ზოგადსაგანმანათლებლო ასევე პროფესიული საგანმანათლებლო პროგრამები
ნაწარმოებია მოლაპარაკება განათლებისა და მეცნიერების სამინისტროსთან ყოფილი პატიმრებისთვის და განრიდებული არასრულწლოვნებისთვის სხვადასხვა სახის პროფესიული გადამზადების კურსების შექმნის შესახებ</t>
  </si>
  <si>
    <t>ჯანმრთელობის დაცვის რეფერალის მოსახურებაში პატიმრობის ინდიკატორი გაჩენა. 
-ბენეფიციართა თავშესაფართან დაკავშირებული პრობლემების შეფასება და გადაჭრის გზებზე მოლაპარაკება; 
 -ბენეფიციართა სამედიცინო საჭიროებების გააზრება და გადაჭრის გზებზე მოლაპარაკების გაგრძელება;     
- ნივთიერებებზე დამოკიდებულთა და ფსიქიკური ჯამრთელობის პრობლემების მოქნეთა შესაბამის პროგრამებში ინკლუზიის საკითხზე მოლაპარაკების გაგრძელება; 
- ზოგადი განათლების ხელმისაწვდომობის გაზრდა
- მსჯავრდებულებისთვის, პირობით მსჯავრდებულებისთვის, განრიდებულებისთვისა და ყოფილი პატიმრებისთვის პროფესიული გადამზადების საბაზისო პაკეტის შეთავაზება</t>
  </si>
  <si>
    <t>თავშესაფრის, ნივთიერებზე დამოკიდებულთა და ფსიქიკური პრობლემების მქონეთა საჭიროებების დაკმაყოფილების მაჩვენებელი    მაღალია წინა წელთან შედარებით       
მსჯავრდებულებისთვის, პირობით მსჯავრდებულებისთვის, განრიდებულებისთვისა და ყოფილი პატიმრებისთვის პროფესიული გადამზადების საბაზისო პაკეტის შეთავაზება</t>
  </si>
  <si>
    <t xml:space="preserve">საბიუჯეტო სახსრები </t>
  </si>
  <si>
    <t>200 000.00</t>
  </si>
  <si>
    <t>განათლების და მეცნიერების სამინისტრო</t>
  </si>
  <si>
    <t>მომსახურების მიწოდების სტანდარტი;
ხარისხის კონტროლის ინსტრუმენტი;
მომსახურებების მონიტორინგის სისტემა</t>
  </si>
  <si>
    <t>შემუშავებულია კანონთან კონფლიქტში მყოფ მოზარდთათვის მომსახურების მიწოდების სტანდარტის დოკუმენტის სამუშაო ვერსია</t>
  </si>
  <si>
    <t>მომსახურების მიწოდების სტანდარტის შემუშავება;
მომსახურების ხარისხის კონტროლის მეთოდოლოგიისა და სისტემის განვითარება და დანერგვა</t>
  </si>
  <si>
    <t>მომსახურების მიწოდების მონიტორინგი არსებული სტანდარტებისა და ხარისხის კონტროლის მექანიზმის მეშვეობით</t>
  </si>
  <si>
    <t>სტანდარტის შემუშავებისთვის ექსპერტების დახმარება;
მონიტორინგისთვის საჭირო ადამიანური და ფინანსური რესურსი</t>
  </si>
  <si>
    <t>საბაზისო მონაცმების შექმნა;                          საკვლევი ობიექტის/ პრობლემის იდენტიფიკაცია;                        დაგეგმილი და განხორციელებული კვლევები</t>
  </si>
  <si>
    <t>ამგვარი პრაქტიკა არ არსებობს</t>
  </si>
  <si>
    <t>სამუშაო ჯგუფის შექმნა, კვლევის ინსტრუმენტების შემუშავება და ბაზისური კვლევის განხორციელება</t>
  </si>
  <si>
    <t>კვლევების განხორციელება სხვადასხვა მომსახურების ეფექტურობის შესწავლის მიზნით</t>
  </si>
  <si>
    <t>პრობაციის სააგენტოს სარეაბილიტაციო პროგრამების სამმართველო;
დანაშაულის პრევენციის ცენტრის კვლევისა და სერვისების განვითარების სამმართველო და  ყოფილ პატიმართა რეაბილიტაციისა და რესოციალიზაციის სამმართველო;
სასჯელაღსრულების დეპარტამენტის სოციალური უზრუნველყოფის განყოფილება
სასჯელაღსრულების კვლევითი ცენტრი</t>
  </si>
  <si>
    <t>კვლევის ინსტრუმენტების შემუშავებისთვის ექსპერტული მხარდაჭერა;
კვლევის ჩატარებისთვის საჭირო ფინანსური და ადამიანური რესურსი</t>
  </si>
  <si>
    <t>15 000.00</t>
  </si>
  <si>
    <t>სოციალური მეწარმეობის კონცეფცია და საკანონმდებლო ბაზა; 
რეაბილიტაცია-რესოციალიზაციის სფეროში წარმატებული სოციალური მეწარმეობის პროექტები</t>
  </si>
  <si>
    <t>ქვეყნის მასშტაბით არსებობს სოციალური მეწარმეობის პრაქტიკა შშმ პირების ჩართულობით.</t>
  </si>
  <si>
    <t>სოციალური მეწარმეობის კონცეფციის შექმნა;
ფინანსური რესურსის მოძიების შემთხვევაში სოციალური მეწარმეობის საპილოტე პროექტის ინიცირება</t>
  </si>
  <si>
    <t>პილოტირების შედეგებზე დაყრდნობით სოციალური მეწარმეობის პროექტების ინიცირება</t>
  </si>
  <si>
    <t>დასაზუსტებელია ევრაზიის ფონდის ხელშეწყობით მიმდინარე პროცესი; 
ქვეყნის მაშტაბით ადგილობრივი თვითმმართველობის ორგანოები;
დანაშაულის პრევენციის ცენტრის კვლევისა და სერვისების განვითარების სამმართველო</t>
  </si>
  <si>
    <t>საბიუჯეტო სახსრები და დონორთა რესურსი</t>
  </si>
  <si>
    <t>ადვოკატირებული შემთხვევების რაოდენობა
უფლებების დარღვევის შემცირებული რაოდენობა</t>
  </si>
  <si>
    <t>შესაბამის უწყებებში დისკრიმინაციის შემთხვევების გამოვლენისა და მათზე რეაგირების გამოცდილება მინიმალურია</t>
  </si>
  <si>
    <t xml:space="preserve">უწყებების თანამშრომელთა ინფორმირებულობის გაზრდა დისკრიმინაციის ნიშნებისა და ადვოკატირების გზების შესახებ
</t>
  </si>
  <si>
    <t>დისკრიმინაციის წინააღმდეგ მიმართული ერთიანი სამუშაო ჯგუფის შექმნა, სავარაუდო დისკრიმინაციის შემთხვევების გამოვლენისა და მის წინააღმდეგ სისტემური მიდგომის შემუშავების მიზნით
უწყების თანამშრომელთა რეგულარული შეხვედრების მოწყობა აღნიშნული მიმართულებით გამოცდილების გაზიარების მიზნით</t>
  </si>
  <si>
    <t>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სასჯელაღსრულების დეპარტამენტის სოციალური უზრუნველყოფის განყოფილება</t>
  </si>
  <si>
    <t xml:space="preserve">სტრატეგიული მიზანი 2 - სარეაბილიტაციო პროცესში ჩართული უწყებებისა და ორგანიზაციების ინსტიტუციური გაძლიერება, პერსონალის მომზადება და განვითარება მაღალხარისხიანი სარეაბილიტაციო მომსახურების მიწოდებისთვის </t>
  </si>
  <si>
    <t>შესაბამისი უწყებების სტრატეგიული დოკუმენტები და სამოქმედო გეგმები, სადაც ასახულია აღნიშნული პრიორიტეტები და აქტივობები</t>
  </si>
  <si>
    <t>პრობაციის ეროვნულ სააგენტოს და სასჯელაღსრულების დეპარტამენტს სისხლის სამართლის რეფორმის სტრატეგიის ფარგლებში აქვთ სამოქმედო გეგმები</t>
  </si>
  <si>
    <t>სტრატეგიები და სამოქმედო გეგმები შესაბამისად განახლებულია</t>
  </si>
  <si>
    <t xml:space="preserve">პრობაციის ეროვნულ სააგენტოში, დანაშაულის პრევენციის ცენტრსა და სასჯელაღსრულების დაწესებულებებში პერსონალისთვის არსებული სამუშაო პირობები და შესაბამისად აღჭურვილი სივრცე ბენეფიციარებთან ინდივიდუალური და ჯგუფური მუშაობისთვის </t>
  </si>
  <si>
    <t>არ არსეობს ამ სფეროში უსაფრთხოების ნორმები, სამშენებლო სტანდარტი და ინფრასტუქტურაც არასრულად არის განვითარებული</t>
  </si>
  <si>
    <t>ამ სფეროში უსაფრთხოების ნორმებისა და სტანდარტის შემუშავება და იმპლემენტაცია</t>
  </si>
  <si>
    <t>რესოციალიზაცია-რეაბილიტაციის პროცესის ეფექტიანად წარმართვისთვის შესაბამისი ინფრასტრუქტურის შექმნა;
სტანდარტის დაცვა</t>
  </si>
  <si>
    <t>საბიუჯეტო სახსრები შესაბამისი ინფრასტრუქტურის შესაქმნელად</t>
  </si>
  <si>
    <t>300 000.00</t>
  </si>
  <si>
    <t>საქართველოში სოციალურ მუშაკთა საუნივერსიტეტო განათლებაში სისხლის სამართლის მართლმსაჯულების თემის ინტეგრირების მიზნით მზადდება არჩევითი სასწავლო კურსი სოციალური მუშაობის სამაგისტრო პროგრამისთვის; 
პრობაციისა და სასჯელაღსრულების სასწავლო ცენტრში შექმნილია მოდულები ფსიქო-სოციალური რეაბილიტაციისთვის საჭირო უნარების განსავითარებლად</t>
  </si>
  <si>
    <t xml:space="preserve">სასჯელაღსრულების დეპარტამენტისა და პრობაციის ეროვნული სააგენტოს პერსონალისთვის გრძელვადიანი სასწავლო პროგრამების განხორციელება;
დადგენილი კვალიფიკაციის მქონე პერსონალის შენარჩუნება და კონკურსის წესით საკვალიფიკაციო მოთხოვნების შესაბამისად კადრების შერჩევა </t>
  </si>
  <si>
    <t>პრობაციის ეროვნული სააგენტოს, დანაშაულის პრევენციის ცენტრისა და სასჯელაღსრულების დეპარტამენტის ადამიანური რესურსების მართვის დანაყოფები; პრობაციისა და სასჯელაღსრულების სასწავლო ცენტრი</t>
  </si>
  <si>
    <t>ორგანიზაციის ბაზაზე მიმდინარე პროგრამების რაოდენობა</t>
  </si>
  <si>
    <t>დანაშაულის პრევენციის ცენტრში არსებობს საკუთარი ადამიანური რესურსით სერვისების მიწოდების გამოცდილება</t>
  </si>
  <si>
    <t>ორგანიზაციის ბაზაზე განსახორციელებელი სარეაილიტაციო სერვისების იდენტიფიცირება და შესაბამისი პერსონალის გადამზადება; ლიცენზიის მოპოვების აუცილებლობის შემთხვევაში საჭირო ლიცენზიის მოპოვება</t>
  </si>
  <si>
    <t>პერსონალის განგრძობადი მომზადება</t>
  </si>
  <si>
    <t>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სასჯელაღსრულების დეპარტამენტის სოციალური უზრუნველყოფის განყოფილება; 
პრობაციისა და სასჯელაღსრულების სასწავლო ცენტრი</t>
  </si>
  <si>
    <t xml:space="preserve">საჭიროებისამებრ ადგილობრივი და საერთაშორისო ექსპერტების მობილიზება  </t>
  </si>
  <si>
    <t>55 500.00</t>
  </si>
  <si>
    <t>7500.00</t>
  </si>
  <si>
    <t>9000.00</t>
  </si>
  <si>
    <t>48 000.00</t>
  </si>
  <si>
    <t xml:space="preserve">ერთიანი პროფესიული სტანდარტი
სუპერვიზიის გამართული სისტემა
</t>
  </si>
  <si>
    <t>არსებობს არაფორმალური სუპერვიზიის პრაქტიკა დანაშაულის პრევენციის ცენტრში და პრობაციის სააგენტოში
სასჯელაღსრულების ფსიქოლოგიურ სამსახურს ასევე აქვს არაფორმალური სუპერვიზიის გამოცდილება</t>
  </si>
  <si>
    <t>სუპერვიზიის სისტემის შექმნა და დაგეგმვა, განხორციელების დაწყება</t>
  </si>
  <si>
    <t>სუპერვიზიის სისტემის უწყვეტი ოპერირება</t>
  </si>
  <si>
    <t>სტრატეგიული მიზანი 3 - სარეაბილიტაციო პროცესში მონაწილე უწყებათა და ორგანიზაციათა კოორდინირებული მუშობის უზრუნველყოფა, მედიასთან და საზოგადოებასთან კომუნიკაცია რეაბილიტაციიის პროცესის მხარდასაჭერად</t>
  </si>
  <si>
    <t>სამუშაო ჯგუფის არსებობა და ჯგუფის შეხვედრების რაოდენობა</t>
  </si>
  <si>
    <t>სამუშაო ჯგუფი და ქვე-ჯგუფები შეიქმნა და ჩატარდა შეხვედრები</t>
  </si>
  <si>
    <t>სამუშაო ჯგუფის კვარტალური შეხვედრები</t>
  </si>
  <si>
    <t>სამუშაო ჯგუფის მაკოორდინირებელი უწყება - დანაშაულის პრევენციის ცენტრი</t>
  </si>
  <si>
    <t>ერთობლივი ღონისძიებების რაოდენობა</t>
  </si>
  <si>
    <t>ერთობლივ ღონისძიებებს აქვს იშვიათი არასისტემატიური ხასიათი</t>
  </si>
  <si>
    <t>მიმდინარე ერთობლივი ღონისძებები</t>
  </si>
  <si>
    <t>პრობაციის, სასჯელაღსრულებისა და დანაშაულის პრევენციის ცენტრის სარეაბილიტაციო პროგრამების განვითარებაზე პასუხისმგებელი სტრუქტურული ერთეულები</t>
  </si>
  <si>
    <t>სივრცე შეხვედრებისათვის</t>
  </si>
  <si>
    <t>4600.00</t>
  </si>
  <si>
    <t>13 200.00</t>
  </si>
  <si>
    <t>1600.00</t>
  </si>
  <si>
    <t>3200.00</t>
  </si>
  <si>
    <t>3000.00</t>
  </si>
  <si>
    <t>მინიმუმ ყოველწლიური  შეხვედრა</t>
  </si>
  <si>
    <t>მიმდინარე პრაქტიკის განხილვის მიზნით შეხვედრების პრაქტიკა არ არის განვითარებული</t>
  </si>
  <si>
    <t>სამუშაო ჯგუფის ერთი შეხვედრა მაინც</t>
  </si>
  <si>
    <t>სამუშაო ჯგუფის რეგურალური შეხვედრები</t>
  </si>
  <si>
    <t>პრობაციის, სასჯელაღსრულებისა და დანაშაულის პრევენციის ცენტრის მენეჯმენტი</t>
  </si>
  <si>
    <t>გარდამავალი მენეჯმენტის სქემა და ამ სქემის მიხედვით აღსრულების მაჩვენებელი სისტემიდან გასულთა რაოდენობასთან თანაფარდობით</t>
  </si>
  <si>
    <t>არსებობს არასრულწლოვან მსჯავრდებულთა გარდამავალი მენეჯმენტის პრაქტიკა სასჯელაღსრულების დაწესებულებასა და პრობაციის სააგენტოს შორის;
დანაშაულის პრევენციის ცენტრის წარმომადგენლები სასჯელაღსრულების დაწესებულებებში ახორციელებენ მათი მომსახურების წარდგენას</t>
  </si>
  <si>
    <t>სამუშაო შეხვედრების ორგანიზება პროცედურის შემუშავების მიზნით; შესაბამისი საკანონმდებლო ბაზის შექმნა</t>
  </si>
  <si>
    <t>სამუშაო პროცესის გაუმჯობესების მიზნით ამ სამ უწყებას შორის სამუშაო შეხვედრების გამართვა რეგულარულად</t>
  </si>
  <si>
    <t>პრობაციის, სასჯელაღსრულებისა და დანაშაულის პრევენციის ცენტრის მენეჯმენტი და სარეაბილიტაციო პროგრამების განვითარებაზე პასუხისმგებელი ერთეულები</t>
  </si>
  <si>
    <t>ექსპერტების ტექნიკური დახმარებით სამუშაო ჯგუფის მუშოაბის უზრუნველყოფა</t>
  </si>
  <si>
    <t>5 000</t>
  </si>
  <si>
    <t xml:space="preserve">სარეაბილიტაციო ღონისძიებების გაშუქების მაჩვენებელი; საზოგადოების აზრის  კვლევის შედეგები </t>
  </si>
  <si>
    <t>ღონისძიებები რუტინულად შუქდება</t>
  </si>
  <si>
    <t xml:space="preserve">რეგულარული ღონისძიებები </t>
  </si>
  <si>
    <t>რეგულარული ღონისძებები</t>
  </si>
  <si>
    <t>პრობაციის, სასჯელაღსრულების დეპარტამენტისა და დანაშაულის პრევენციის ცენტრის პიარ-განყოფილებები; დანაშაულის პრევენციის ცენტრის კვლევისა და სერვისების განვითარების სამმართველო</t>
  </si>
  <si>
    <t>შესაბამისი პერსონალი, სივრცე შეხვედრებისთვის, ბიუჯეტი კამპანიისთვის (ყოველწლიურად პიარ აქტივობებისთვის გამოყოფილი ბიუჯეტი); საერთო კვლევის ბიუჯეტი</t>
  </si>
  <si>
    <t>25 000.00</t>
  </si>
  <si>
    <t>მიწოდებული ინფორმაციის  მაჩვენებელი</t>
  </si>
  <si>
    <t>ინფორმაციის რეგულარული გაცვლა</t>
  </si>
  <si>
    <t>შეხვედრების რაოდენობა</t>
  </si>
  <si>
    <t>ტარდება პერიოდული შეხვედრები მედიის წარმომადგენლებსა და სასჯელაღსრულების სამინისტროს წარმომადგენლებს შორის</t>
  </si>
  <si>
    <t>მინიმუმ 1 ტრენინგი</t>
  </si>
  <si>
    <t>2400.00</t>
  </si>
  <si>
    <t>2300.00</t>
  </si>
  <si>
    <t>900.00</t>
  </si>
  <si>
    <t>800.00</t>
  </si>
  <si>
    <t xml:space="preserve">კვლევა </t>
  </si>
  <si>
    <t>მსგავსი კვლევა არ ჩატარებულა</t>
  </si>
  <si>
    <t>ერთობლივი კვლევის დაგეგმვა</t>
  </si>
  <si>
    <t>კვლევის განხორციელება</t>
  </si>
  <si>
    <t>შენიშვნა # 1: თითოეული აქტივობა უნდა განხორციელდეს არასრულწლოვან ბენეფიციართა განსაკუთრებული საჭიროების გათვალისწინებით და ამ სფეროს მარეგულირებელი სპეციალურ დოკუმენტებზე დაყრდნობით (არასრულწლოვანთა მართლმსაჯულების სტრატეგია, სამოქმედო გეგმა, არასრულწლოვანთა დანაშაულის პრევენციის სტრატეგია, მომსახურების მიმწოდებელთა სტანდარტი)
შენიშვნა # 2: ამ დოკუმენტის მიზნებისთვის ბენეფიციარს წარმოადგენს: ბრალდებული, მსჯავრდებული, განრიდებული, პირობით მსჯავრდებული და ყოფილი პატიმარი;</t>
  </si>
  <si>
    <t xml:space="preserve">1.1 რისკისა და საჭიროების შეფასების მეთოდოლოგიის დანერგვა და განვითარება რისკ-ჯგუფების იდენტიფიცირებისთვის </t>
  </si>
  <si>
    <t>1.2 ბენეფიციართა გამართული სარეგისტრაციო ბაზების ქონა და ერთიანი საძიებო პარამეტრების დამკვიდრება ბენეფიციართა რისკ-ჯგუფების და საჭიროებების მონაცემთა გენერირებისთვის</t>
  </si>
  <si>
    <t>1.3 საჭიროებებზე ორიენტირებული სერვისების მოკვლევა და ადაპტაცია ადგილობრივ და საერთაშორისო პრაქტიკაზე დაყრდნობით</t>
  </si>
  <si>
    <t>1.4 ხშირად მოთხოვნადი სერვისების ორგანიზაციის ბაზაზე დანერგვა</t>
  </si>
  <si>
    <t>1.6 სერვისების ხარისხის კონტროლი</t>
  </si>
  <si>
    <t>1.8 სოციალური მეწარმეობის იდეის პოპულარიზაცია და კონცეფციის მომზადება</t>
  </si>
  <si>
    <t>1.9 სავარაუდო დისკრიმინაციის შემთხვევების ადვოკატირება შესაბამისი უწყებების მხრიდან</t>
  </si>
  <si>
    <t>2.1 რესოციალიზაცია-რეაბილიტაციის პროცესში ჩართული უწყებების მიერ წინამდებარე სტრატეგიითა და სამოქმედო გეგმით გათვალისწინებული პრიორიტეტებისა და აქტივობების საკუთარ სტრატეგიებსა და სამოქმედო გეგმებში ასახვა</t>
  </si>
  <si>
    <t>2.2 რესოციალიზაცია-რეაბილიტაციის პროცესის ეფექტიანად წარმართვისთვის შესაბამის უწყებებში ინფრასტრუქტურის შექმნა</t>
  </si>
  <si>
    <t>2.3 სასჯელის აღსრულების  და გათავისუფლების შემდგომი ზრუნვის პროცესში შესაბამისი კვალიფიკაციის მქონე პერსონალის ჩართვა</t>
  </si>
  <si>
    <t>2.4 ორგანიზაციის ბაზაზე განსახორციელებელი სარეაბილიტაციო პროგრამების მიწოდებისთვის პერსონალის გადამზადება</t>
  </si>
  <si>
    <t>2.5 სამუშაოს მაღალი ხარისხის უზრუნველსაყოფად ერთიანი პროფესიული სტანდარტის/ეთიკის ნორმების შემუშავება და პროფესიული სუპერვიზიის სისტემის შექმნა</t>
  </si>
  <si>
    <t>3. 1 რესოციალიზაცია რეაბილიტაციის სამუშაო ჯგუფის მუშაობა მიმდინარე საკითხებზე შეთანხმებისთვის</t>
  </si>
  <si>
    <t xml:space="preserve">3.2 სარეაბილიტაციო ღონისძიებების ერთობლივად განხორციელება პარტნიორ სახელმწიფო და კერძო ორგანიზაციებთან ერთად </t>
  </si>
  <si>
    <t>3.3 სასამართლოსთან, პროკურატურასთან და პოლიციასთან სამუშაო შეხვედრების ორგანიზება მიმდინარე პრაქტიკის განხილვის მიზნით</t>
  </si>
  <si>
    <t>3.4 სასჯელაღსრულების, პრობაციისა და პრევენციის ცენტრს შორის ბენეფიციართა გარდამავალი მენეჯმენტის სისტემის დანერგვა</t>
  </si>
  <si>
    <t>3.5 საზოგადოების ცნობიერების ამაღლების კამპანიის წარმოება (სოციალური კლიპები, კონკურსები, სოციალური მედიის მეშვეობით ინფორმაციის გავრცელება)</t>
  </si>
  <si>
    <t xml:space="preserve">3.6 მიმდინარე საქმიანობის შესახებ მედიისთვის ინფორმაციის რეგულარულად მიწოდება </t>
  </si>
  <si>
    <t xml:space="preserve">3.7 ტრენინგი მედიის წარმომადგენელთათვის </t>
  </si>
  <si>
    <t xml:space="preserve">3.8 საზოგადოებრივი აზრის კვლევა რესოციალიზაცია-რეაბილიტაციის პროცესისა და ამ სფეროს ბენეფიციართა მიმართ დამოკიდებულებაზე </t>
  </si>
  <si>
    <t xml:space="preserve"> ქვეყანაში საგანგებო სიტუაციების მართვისა და გადაუდებელი დახმარების დროს უზრუნველყოფილი 112-ის გაუმჯობესებული, სწრაფი და ეფექტური მომსახურება 
</t>
  </si>
  <si>
    <t xml:space="preserve">1) ნომრის ამკრეფის/ინიციატორის  ადგილმდებარეობის  განსაზღვრის საპროექტო წინადადების განხილვა შესაბამის კოპეტენტურ უწყებებთან, გადაწყვეტილების მიმღებ პირებთან, პროექტის განხორციელების  და ბიუჯეტის შესახებ გადაწყვეტილების მიღება/დამტკიცება          2) სსიპ 112 დაკავშირების ალტერნატიულ არხის შექმნა და შესაბამისი ინფრასტრუქტურის მოწყობა </t>
  </si>
  <si>
    <t xml:space="preserve">1) ნომრის ამკრეფის/ინიციატორის  ადგილმდებარეობის  განსაზღვრის პროექტის ეტაპობრივი განხორციელება             2) შეზღუდული შესაძლებლობების მქონე პირთათვის (მეტყველებისა და სმენის პრობლემების მქონე პირთათვის) ხელმისაწვდომი მომსახურების უზრუნველყოფის მიზნით შესაბამისი დაკავშირების არხების დანერგვა და პროგრამული უზრუნველყოფის შექმნა                                    3) ალტერნატიული არხის სერვისის, ტექნიკური აღჭურვის, პროგრამული უზრუნველოყოფის დახვეწა-განვითარება                </t>
  </si>
  <si>
    <t xml:space="preserve">ნომრის ამკრეფის/ინიციატორის  ადგილმდებარეობის  განსაზღვრის პროექტის ეტაპობრივი განხორციელება </t>
  </si>
  <si>
    <t xml:space="preserve">საქმიანობა 2.1.3  ადამიანის უფლებების დაცვის გაუმჯობესების მიზნით დროებითი მოთავსების იზოლატორების ინფრასტრუქტურის განვითარება და შესაბამისი პირობების უზრუნველყოფა
_x000D_
_x000D_
</t>
  </si>
  <si>
    <t xml:space="preserve"> არსებული დმი-ს რეაბილიტაცია_x000D_                   
_x000D_
</t>
  </si>
  <si>
    <t>1) 112-ის პროგრამული უზრუნველყოფისა და ინფრასტრუქტურის განვითარება                                    2) დმი-ს ინფრასტრუქტურისა და პირობების გაუმჯობესება;                                     3) კინოლოგიის სამსახურის რეაბილიტაცია/აღდგენა                                                4) არალეგალ მიგრანტთა ქვეყნიდან გაძევების პროცედურების გაუმჯობესება                                 5) საპატრულო პოლიციის ავტოპარკის განახლება</t>
  </si>
  <si>
    <t xml:space="preserve">1) შსს 112-ის გაუმჯობესებული ინფრასტრუქტურა და აღჭურვილობა;                                                 2) კინოლოგიის სამსახურისა და დროებითი მოთავსების იზოლატორების განვითარებული ინფრასტრუქტურა;                                             3)  არალეგალ მიგრანტთა ქვეყნიდან გაძევების გაუმჯობესებული პროცედურები               4) შემცირებული დანაშაულის სტატისტიკა </t>
  </si>
  <si>
    <t>1) 112-ის პროგრამული უზრუნველყოფისა და ინფრასტრუქტურის განვითარება                                                                    2) დმი-ს ინფრასტრუქტურისა და პირობების გაუმჯობესება;                                                                      3) საპატრულო პოლიციის ავტოპარკის განახლება</t>
  </si>
  <si>
    <t xml:space="preserve">  2.2 _x000D_ ტაქტიკურ-ოპერატიული დონე_x000D_ გაძლიერებულია  საერთაშორისო თანამშრომლობის თვალსაზრისით
 </t>
  </si>
  <si>
    <t>1) შსს 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</si>
  <si>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 xml:space="preserve">1) ევროკავშირის წევრ ქვეყნებთან რეადმისიის შეთანხმების საიმპლემენტაციო ოქმების გაფორმება;                          2) მესამე ქვეყნებთან რეადმისიის შეთანხმების გაფორმების მიზნით მოლაპარაკებების ინიცირება;                                  3) რეადმისიის საკითხებზე ევროკავშირის წევრი ქვეყნების გამოცდილების გაზიარება სამუშაო შეხვედრებისა და სასწავლო ვიზიტების მეშვეობით;    </t>
  </si>
  <si>
    <t xml:space="preserve">1) რეადმისიის ხელშეკრულებიდან წარმოშობილი ვალდებულებების შესრულება;                                                 2) ევროკავშირის წევრ ქვეყნებთან თანამშრომლობის განვითარების მიზნით მიღწეული შეთანხმებებისა და განხორციელებული პროექტების/პროგრამების რაოდენობა.  </t>
  </si>
  <si>
    <t>1) დანაშაულის წინააღმდეგ ბრძოლის სფეროში თანამშრომლობის შესახებ შეთანხმების გაფორმების მიზნით მოლაპარაკებების ინიცირება და წარმოება                                                                                                                                  2) დანაშაულის სფეროში თანამშრომლობის შესახებ შეთანხმებების გაფორმება</t>
  </si>
  <si>
    <t xml:space="preserve">1) არსებული შეთანხმებებისა და ნაცვალგების პრონციპის საფუძველზე მოთხოვნების მიღება, დამუშავება და გაგზავნა                                                                                                                                                                                             2) არსებული შეთანხმებების საფუძველზე და ნაცვალგების პრონციპის საფუძველზე თანამშრომლობის პროგრამების (სამუშაო შეხვედრები, სასწავლო ვიზიტები და სხვ.) შედგენა და განხორციელება </t>
  </si>
  <si>
    <t>1) შსს აკადემიის კურსანტების სწავლება                                                                                                                                                                                                   2) მოქმედი თანამშრომლების კვალიფიკაციის ამაღლება სპეციალიზირებული ტრეინინგების გზით</t>
  </si>
  <si>
    <t xml:space="preserve">1) სამინისტროს გაუმჯობესებული შესაძლებლობები ოჯახში ძალადობის ფაქტებზე რეაგირებაში                                                    2) საბაზისო და სპეციალიზირებული ტრეინინგების რაოდენობა                      3) მომზადებული და გადამზადებული თანამშრომლების რაოდენობა </t>
  </si>
  <si>
    <t>1) პოლიციის ახალი კადრების მომზადება და მოქმედი თანამშრომლების გადამზადება                      2) ოჯახში ძალადობის საკითხებზე სხვადასხვა ქვეყნების გამოცდილების გაზიარება სპეციალიზირებული ტრეინინგებისა და სასწავლო ვიზიტების გზით</t>
  </si>
  <si>
    <t>1) შსს პოლიციის აკადემიის პროგრამაში დანერგილი ახალი კომპონენტი                        2) სერთიფიცირებული თანამშრომლების რაოდენობა          3) გადამზადებული თანამშრომლების რაოდენობა</t>
  </si>
  <si>
    <t xml:space="preserve">
1) ინგლისური ენის შესწავლის მსურველი თანამშრომლების მოძიება მათი ინგლისური ენის სასწავლო პროექტში ჩართვის მიზნით;                                                             2) შსს ოეპრატიული თანამშრომლების მომზადება</t>
  </si>
  <si>
    <t xml:space="preserve">1) ადამიანის უფლებების დარღვევის შესახებ საჩივრებვის რაოდენობის შემცირება                                                                            2) დმი-ში მოთავსებული პირების ინფორმირება მათი უფლებების შესახებ.                                                                                                 3) საზოგადოების ცნობიერების ამაღლება/პრევენციული ღონისძიებების გატარება     </t>
  </si>
  <si>
    <t>1) უფასო იურიდიული დახმარების ხელმისაწვდომობის გაზრდა და მომსახურების ხარისხის გაუმჯობესება. უფასო იურიდიული დახმარებით სარგებლობის უფლების შესახებ საზოგადოების ინფორმირებულობის გაზრდა                                                                                                                                                                                                                                                                                                                                                                                                               2) უფასო იურიდიული დახმარების ბენეფიციართა რაოდენობის მინიმუმ 2%–ით გაზრდა</t>
  </si>
  <si>
    <t>747,00</t>
  </si>
  <si>
    <r>
      <rPr>
        <sz val="8.5"/>
        <color theme="1"/>
        <rFont val="Sylfaen"/>
        <family val="1"/>
      </rPr>
      <t>იურიდიული დახმარების საბჭოსა და აპარატის მიერ ერთობლივად იურიდიული დახმარების ხელმისაწვდომობის გაზრდის სქემის შემუშავება;</t>
    </r>
    <r>
      <rPr>
        <sz val="8.5"/>
        <rFont val="Sylfaen"/>
        <family val="1"/>
      </rPr>
      <t xml:space="preserve">
იურიდიულ დახმარებაზე ხელმისაწვდომობის გაზრდა დამატებით ერთ ტერიტორიულ ერთეულში, მისი  გარემონტება და თანამედროვე ტექნიკით აღჭურვა (სავარაუდოდ საჩხერე);  სხვა რეგიონებში (სავარაუდოდ სიღნაღში) საოფისე ფართების მოძიება;
ცენტრალური აპარატისათვის ფართის მოძიება;                     
თელავის ბიუროს ოფისის გარემონტება; 
თბილისისა და სამცხე–ჯავახეთის ბიუროებში მოძველებული კომპიუტერული ტექნიკის განახლება. 
უფასო იურიდიული მომსახურების მიმწოდებლებთან კონსულტაციები და თანამშრომლობა ეფექტიანი რეფერალური სისტემის შესაქმნელად.</t>
    </r>
  </si>
  <si>
    <t>არასრულწლოვანთა მართლმსაჯულების სპეციალიზაციის კონცეფციის მომზადება; 
თითოეულ ბიუროში მინიმუმ ორი ადვოკატის გამოყოფა  არასრულწლოვანთა მართლმსაჯულების საკითხებზე; 
სპეციალიზაციის ტრენინგ–კურსის განხორციელება;
ფსიქოლოგ–კონსულტანტის მიმაგრება სპეციალიზებული ადვოკატებისთვის.</t>
  </si>
  <si>
    <r>
      <t xml:space="preserve">სტატუსის ცვლილებასთან ერთად კორპორაციული სტილის შემუშავება და ვებ–გვერდის რედიზაინინგი; ერთი სამუშაო შეხვედრის ორგანიზება ცენტრალურ და რეგიონულ მედიასთან.                                                  
მინიმუმ ექვსი გასვლითი კონსულტაციის ორგანიზება ერთი თვის განმავლობაში; 
</t>
    </r>
    <r>
      <rPr>
        <i/>
        <sz val="8.5"/>
        <rFont val="Sylfaen"/>
        <family val="1"/>
        <charset val="204"/>
      </rPr>
      <t>სამუშაო შეხვედრების გამართვა მოსამართლეებთან, პროკურორებთან, ადვოკატებთან აქტუალურ საკითხებზე</t>
    </r>
    <r>
      <rPr>
        <sz val="8.5"/>
        <rFont val="Sylfaen"/>
        <family val="1"/>
        <charset val="204"/>
      </rPr>
      <t xml:space="preserve"> იურიდიული დახმარების საბჭოს მონაწილეობით;
ვებ–გვერდის განახლება; ბუკლეტებისა და ბროშურების ბეჭდვა; რეგიონული მედია პროექტების განხორციელება; მედია ტურის ორგანიზება რეგიონულ ბიუროებში და საკონსულტაციო ცენტრებში. ონლაინ კონსულტაციების სისტემის და ქოლ ცენტრის გამართვა.</t>
    </r>
  </si>
  <si>
    <r>
      <t xml:space="preserve">ერთი სამუშაო შეხვედრის ორგანიზება ცენტრალურ და რეგიონულ მედიასთან; 
მინიმუმ ექვსი გასვლითი კონსულტაციის ორგანიზება ერთი თვის განმავლობაში; საჭიროებისამებრ, PR აქტივობების დაგეგმვა და განხორციელება.
სამუშაო შეხვედრების გამართვა მოსამართლეებთან, პროკურორებთან, ადვოკატებთან აქტუალურ საკითხებზე იურიდიული დახმარების საბჭოს მონაწილეობით;
ვებ–გვერდის განახლება; ბუკლეტების და ბროშურების ბეჭდვა; რეგიონული მედია პროექტების განხორციელება; მედია ტურის ორგანიზება რეგიონულ ბიუროებში და საკონსულტაციო ცენტრებში; ონლაინ კონსულტაციების სისტემისა და ქოლ ცენტრის გამართვა.     </t>
    </r>
    <r>
      <rPr>
        <b/>
        <sz val="8.5"/>
        <color indexed="10"/>
        <rFont val="Sylfaen"/>
        <family val="1"/>
        <charset val="204"/>
      </rPr>
      <t xml:space="preserve">                      </t>
    </r>
  </si>
  <si>
    <t xml:space="preserve"> 2.4 ადამიანის უფლებები,  საზოგადოებასთან ურთიერთობა და დანაშაულის პრევენცია
</t>
  </si>
  <si>
    <t xml:space="preserve">116 479 093,18      </t>
  </si>
  <si>
    <t xml:space="preserve">116 419 093,18      </t>
  </si>
  <si>
    <r>
      <t xml:space="preserve">პრიორიტეტი - 6
</t>
    </r>
    <r>
      <rPr>
        <sz val="8.5"/>
        <rFont val="Sylfaen"/>
        <family val="1"/>
      </rPr>
      <t>სისხლის სამართლის რეფორმა-საერთაშორისო სტანდარტების შესაბამისი პენიტენციური სისტემის ჩამოყალიბება ზრდასრულთათვის</t>
    </r>
  </si>
  <si>
    <r>
      <rPr>
        <b/>
        <sz val="8.5"/>
        <rFont val="Sylfaen"/>
        <family val="1"/>
      </rPr>
      <t xml:space="preserve">                       </t>
    </r>
    <r>
      <rPr>
        <sz val="8.5"/>
        <rFont val="Sylfaen"/>
        <family val="1"/>
      </rPr>
      <t xml:space="preserve"> 
1. საერთაშორისო ორგანიზაციებისა და სახალხო დამცველის  ანგარიშები</t>
    </r>
  </si>
  <si>
    <r>
      <t>ქვეპროგრამა</t>
    </r>
    <r>
      <rPr>
        <sz val="8.5"/>
        <color rgb="FF000000"/>
        <rFont val="Sylfaen"/>
        <family val="1"/>
        <charset val="204"/>
      </rPr>
      <t xml:space="preserve"> 6.2.1. სასჯე</t>
    </r>
    <r>
      <rPr>
        <sz val="8.5"/>
        <rFont val="Sylfaen"/>
        <family val="1"/>
        <charset val="204"/>
      </rPr>
      <t xml:space="preserve">ლაღსრულების დეპარტამენტის და დაწესებულებების  ადმინისტრირების </t>
    </r>
    <r>
      <rPr>
        <sz val="8.5"/>
        <color rgb="FF000000"/>
        <rFont val="Sylfaen"/>
        <family val="1"/>
        <charset val="204"/>
      </rPr>
      <t xml:space="preserve">სრულყოფა </t>
    </r>
  </si>
  <si>
    <r>
      <t>ქვეპროგრამა</t>
    </r>
    <r>
      <rPr>
        <sz val="8.5"/>
        <color rgb="FF000000"/>
        <rFont val="Sylfaen"/>
        <family val="1"/>
        <charset val="204"/>
      </rPr>
      <t xml:space="preserve"> 6.2.2. სპეციალიზებული ტრენინგები პენიტენციური სისტემის თანამშრომლებისათვის</t>
    </r>
  </si>
  <si>
    <r>
      <t>ქვეპროგრამა</t>
    </r>
    <r>
      <rPr>
        <sz val="8.5"/>
        <color rgb="FF000000"/>
        <rFont val="Times New Roman"/>
        <family val="1"/>
        <charset val="204"/>
      </rPr>
      <t xml:space="preserve"> - 6.3.1
სასჯელაღსრულების დაწესებულებათა განახლებული კლასიფიკაციის შესაბამისად შექმნილი სხვადასხვა რისკის და საჭიროების დაწესებულებები </t>
    </r>
  </si>
  <si>
    <r>
      <t>რისკებისა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საჭიროებების</t>
    </r>
    <r>
      <rPr>
        <sz val="8.5"/>
        <rFont val="Times New Roman"/>
        <family val="1"/>
        <charset val="204"/>
      </rPr>
      <t xml:space="preserve"> </t>
    </r>
    <r>
      <rPr>
        <sz val="8.5"/>
        <rFont val="Sylfaen"/>
        <family val="1"/>
        <charset val="204"/>
      </rPr>
      <t>შეფასების საფუძველზე ბრალდებულ/მსჯავრდებულთა შესაბამისი</t>
    </r>
    <r>
      <rPr>
        <sz val="8.5"/>
        <rFont val="Times New Roman"/>
        <family val="1"/>
        <charset val="204"/>
      </rPr>
      <t xml:space="preserve"> </t>
    </r>
    <r>
      <rPr>
        <sz val="8.5"/>
        <rFont val="Sylfaen"/>
        <family val="1"/>
        <charset val="204"/>
      </rPr>
      <t>ტიპის</t>
    </r>
    <r>
      <rPr>
        <sz val="8.5"/>
        <rFont val="Times New Roman"/>
        <family val="1"/>
        <charset val="204"/>
      </rPr>
      <t xml:space="preserve"> </t>
    </r>
    <r>
      <rPr>
        <sz val="8.5"/>
        <rFont val="Sylfaen"/>
        <family val="1"/>
        <charset val="204"/>
      </rPr>
      <t>დაწესებულებებში</t>
    </r>
    <r>
      <rPr>
        <sz val="8.5"/>
        <rFont val="Times New Roman"/>
        <family val="1"/>
        <charset val="204"/>
      </rPr>
      <t xml:space="preserve"> </t>
    </r>
    <r>
      <rPr>
        <sz val="8.5"/>
        <rFont val="Sylfaen"/>
        <family val="1"/>
        <charset val="204"/>
      </rPr>
      <t>განთავსების</t>
    </r>
    <r>
      <rPr>
        <sz val="8.5"/>
        <rFont val="Times New Roman"/>
        <family val="1"/>
        <charset val="204"/>
      </rPr>
      <t xml:space="preserve"> </t>
    </r>
    <r>
      <rPr>
        <sz val="8.5"/>
        <rFont val="Sylfaen"/>
        <family val="1"/>
        <charset val="204"/>
      </rPr>
      <t>პროცენტული</t>
    </r>
    <r>
      <rPr>
        <sz val="8.5"/>
        <rFont val="Times New Roman"/>
        <family val="1"/>
        <charset val="204"/>
      </rPr>
      <t xml:space="preserve"> </t>
    </r>
    <r>
      <rPr>
        <sz val="8.5"/>
        <rFont val="Sylfaen"/>
        <family val="1"/>
        <charset val="204"/>
      </rPr>
      <t xml:space="preserve">მაჩვენებელი
</t>
    </r>
  </si>
  <si>
    <r>
      <t>არსებობს</t>
    </r>
    <r>
      <rPr>
        <sz val="8.5"/>
        <rFont val="Times New Roman"/>
        <family val="1"/>
        <charset val="204"/>
      </rPr>
      <t xml:space="preserve"> </t>
    </r>
    <r>
      <rPr>
        <sz val="8.5"/>
        <rFont val="Sylfaen"/>
        <family val="1"/>
        <charset val="204"/>
      </rPr>
      <t>ნახევრად</t>
    </r>
    <r>
      <rPr>
        <sz val="8.5"/>
        <rFont val="Times New Roman"/>
        <family val="1"/>
        <charset val="204"/>
      </rPr>
      <t xml:space="preserve"> </t>
    </r>
    <r>
      <rPr>
        <sz val="8.5"/>
        <rFont val="Sylfaen"/>
        <family val="1"/>
        <charset val="204"/>
      </rPr>
      <t>ღია</t>
    </r>
    <r>
      <rPr>
        <sz val="8.5"/>
        <rFont val="Times New Roman"/>
        <family val="1"/>
        <charset val="204"/>
      </rPr>
      <t xml:space="preserve">, </t>
    </r>
    <r>
      <rPr>
        <sz val="8.5"/>
        <rFont val="Sylfaen"/>
        <family val="1"/>
        <charset val="204"/>
      </rPr>
      <t>დახურული</t>
    </r>
    <r>
      <rPr>
        <sz val="8.5"/>
        <rFont val="Times New Roman"/>
        <family val="1"/>
        <charset val="204"/>
      </rPr>
      <t xml:space="preserve">, </t>
    </r>
    <r>
      <rPr>
        <sz val="8.5"/>
        <rFont val="Sylfaen"/>
        <family val="1"/>
        <charset val="204"/>
      </rPr>
      <t>სამედიცინო</t>
    </r>
    <r>
      <rPr>
        <sz val="8.5"/>
        <rFont val="Times New Roman"/>
        <family val="1"/>
        <charset val="204"/>
      </rPr>
      <t xml:space="preserve">, </t>
    </r>
    <r>
      <rPr>
        <sz val="8.5"/>
        <rFont val="Sylfaen"/>
        <family val="1"/>
        <charset val="204"/>
      </rPr>
      <t>არასრულწლოვანთა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ქალთა</t>
    </r>
    <r>
      <rPr>
        <sz val="8.5"/>
        <rFont val="Times New Roman"/>
        <family val="1"/>
        <charset val="204"/>
      </rPr>
      <t xml:space="preserve"> </t>
    </r>
    <r>
      <rPr>
        <sz val="8.5"/>
        <rFont val="Sylfaen"/>
        <family val="1"/>
        <charset val="204"/>
      </rPr>
      <t xml:space="preserve">დაწესებულებები
1.დასრულდა #19 დაწესებულების ახალი კორპუსის მშენებლობა; 2.ივლისში დაიწყო დაბა ლაითურის დაწესებულების მშენებლობა </t>
    </r>
  </si>
  <si>
    <r>
      <t xml:space="preserve">1. </t>
    </r>
    <r>
      <rPr>
        <sz val="8.5"/>
        <rFont val="Sylfaen"/>
        <family val="1"/>
        <charset val="204"/>
      </rPr>
      <t>დასრულდა</t>
    </r>
    <r>
      <rPr>
        <sz val="8.5"/>
        <rFont val="Times New Roman"/>
        <family val="1"/>
        <charset val="204"/>
      </rPr>
      <t xml:space="preserve"> </t>
    </r>
    <r>
      <rPr>
        <sz val="8.5"/>
        <rFont val="Sylfaen"/>
        <family val="1"/>
        <charset val="204"/>
      </rPr>
      <t>სხვადასხვა</t>
    </r>
    <r>
      <rPr>
        <sz val="8.5"/>
        <rFont val="Times New Roman"/>
        <family val="1"/>
        <charset val="204"/>
      </rPr>
      <t xml:space="preserve"> </t>
    </r>
    <r>
      <rPr>
        <sz val="8.5"/>
        <rFont val="Sylfaen"/>
        <family val="1"/>
        <charset val="204"/>
      </rPr>
      <t>კატეგორიის</t>
    </r>
    <r>
      <rPr>
        <sz val="8.5"/>
        <rFont val="Times New Roman"/>
        <family val="1"/>
        <charset val="204"/>
      </rPr>
      <t xml:space="preserve"> </t>
    </r>
    <r>
      <rPr>
        <sz val="8.5"/>
        <rFont val="Sylfaen"/>
        <family val="1"/>
        <charset val="204"/>
      </rPr>
      <t xml:space="preserve">დაწესებულებების </t>
    </r>
    <r>
      <rPr>
        <sz val="8.5"/>
        <rFont val="Times New Roman"/>
        <family val="1"/>
        <charset val="204"/>
      </rPr>
      <t xml:space="preserve"> </t>
    </r>
    <r>
      <rPr>
        <sz val="8.5"/>
        <rFont val="Sylfaen"/>
        <family val="1"/>
        <charset val="204"/>
      </rPr>
      <t>ჩამოყალიბება</t>
    </r>
    <r>
      <rPr>
        <sz val="8.5"/>
        <rFont val="Times New Roman"/>
        <family val="1"/>
        <charset val="204"/>
      </rPr>
      <t xml:space="preserve">, </t>
    </r>
    <r>
      <rPr>
        <sz val="8.5"/>
        <rFont val="Sylfaen"/>
        <family val="1"/>
        <charset val="204"/>
      </rPr>
      <t>შემუშავებული</t>
    </r>
    <r>
      <rPr>
        <sz val="8.5"/>
        <rFont val="Times New Roman"/>
        <family val="1"/>
        <charset val="204"/>
      </rPr>
      <t xml:space="preserve"> </t>
    </r>
    <r>
      <rPr>
        <sz val="8.5"/>
        <rFont val="Sylfaen"/>
        <family val="1"/>
        <charset val="204"/>
      </rPr>
      <t>გეგმის</t>
    </r>
    <r>
      <rPr>
        <sz val="8.5"/>
        <rFont val="Times New Roman"/>
        <family val="1"/>
        <charset val="204"/>
      </rPr>
      <t xml:space="preserve"> </t>
    </r>
    <r>
      <rPr>
        <sz val="8.5"/>
        <rFont val="Sylfaen"/>
        <family val="1"/>
        <charset val="204"/>
      </rPr>
      <t>მიხედვით
2. ქცევაზე დაფუძნებული რისკის შეფასების ინსტრუმენტების შესწორება, გაუმჯობესება და გამოყენება სასჯელაღსრულების ყველა დაწესებულებებში, სადაც სასჯელის ინდივიდულური დაგეგმვა უკვე მოქმედებს;</t>
    </r>
  </si>
  <si>
    <r>
      <t>ქვეპროგრამა</t>
    </r>
    <r>
      <rPr>
        <sz val="8.5"/>
        <color rgb="FF000000"/>
        <rFont val="Times New Roman"/>
        <family val="1"/>
        <charset val="204"/>
      </rPr>
      <t xml:space="preserve">  6.3.2 – </t>
    </r>
    <r>
      <rPr>
        <sz val="8.5"/>
        <color rgb="FF000000"/>
        <rFont val="Sylfaen"/>
        <family val="1"/>
        <charset val="204"/>
      </rPr>
      <t>სასჯელაღსრულების სისტემაში</t>
    </r>
    <r>
      <rPr>
        <sz val="8.5"/>
        <color rgb="FF000000"/>
        <rFont val="Times New Roman"/>
        <family val="1"/>
        <charset val="204"/>
      </rPr>
      <t xml:space="preserve"> </t>
    </r>
    <r>
      <rPr>
        <sz val="8.5"/>
        <color rgb="FF000000"/>
        <rFont val="Sylfaen"/>
        <family val="1"/>
        <charset val="204"/>
      </rPr>
      <t>არსებული</t>
    </r>
    <r>
      <rPr>
        <sz val="8.5"/>
        <color rgb="FF000000"/>
        <rFont val="Times New Roman"/>
        <family val="1"/>
        <charset val="204"/>
      </rPr>
      <t xml:space="preserve">  </t>
    </r>
    <r>
      <rPr>
        <sz val="8.5"/>
        <color rgb="FF000000"/>
        <rFont val="Sylfaen"/>
        <family val="1"/>
        <charset val="204"/>
      </rPr>
      <t>დაწესებულებების</t>
    </r>
    <r>
      <rPr>
        <sz val="8.5"/>
        <color rgb="FF000000"/>
        <rFont val="Times New Roman"/>
        <family val="1"/>
        <charset val="204"/>
      </rPr>
      <t xml:space="preserve"> </t>
    </r>
    <r>
      <rPr>
        <sz val="8.5"/>
        <color rgb="FF000000"/>
        <rFont val="Sylfaen"/>
        <family val="1"/>
        <charset val="204"/>
      </rPr>
      <t>გარემონტება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აღჭურვა</t>
    </r>
  </si>
  <si>
    <r>
      <t>გარემონტებული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აღჭურვილი</t>
    </r>
    <r>
      <rPr>
        <sz val="8.5"/>
        <color rgb="FF000000"/>
        <rFont val="Times New Roman"/>
        <family val="1"/>
        <charset val="204"/>
      </rPr>
      <t xml:space="preserve"> </t>
    </r>
    <r>
      <rPr>
        <sz val="8.5"/>
        <color rgb="FF000000"/>
        <rFont val="Sylfaen"/>
        <family val="1"/>
        <charset val="204"/>
      </rPr>
      <t>დაწესებულებების</t>
    </r>
    <r>
      <rPr>
        <sz val="8.5"/>
        <color rgb="FF000000"/>
        <rFont val="Times New Roman"/>
        <family val="1"/>
        <charset val="204"/>
      </rPr>
      <t xml:space="preserve"> </t>
    </r>
    <r>
      <rPr>
        <sz val="8.5"/>
        <color rgb="FF000000"/>
        <rFont val="Sylfaen"/>
        <family val="1"/>
        <charset val="204"/>
      </rPr>
      <t>რაოდენობა</t>
    </r>
  </si>
  <si>
    <r>
      <t>არსებულ</t>
    </r>
    <r>
      <rPr>
        <sz val="8.5"/>
        <color rgb="FF000000"/>
        <rFont val="Times New Roman"/>
        <family val="1"/>
        <charset val="204"/>
      </rPr>
      <t xml:space="preserve"> </t>
    </r>
    <r>
      <rPr>
        <sz val="8.5"/>
        <color rgb="FF000000"/>
        <rFont val="Sylfaen"/>
        <family val="1"/>
        <charset val="204"/>
      </rPr>
      <t>დაწესებულებებს</t>
    </r>
    <r>
      <rPr>
        <sz val="8.5"/>
        <color rgb="FF000000"/>
        <rFont val="Times New Roman"/>
        <family val="1"/>
        <charset val="204"/>
      </rPr>
      <t xml:space="preserve"> </t>
    </r>
    <r>
      <rPr>
        <sz val="8.5"/>
        <color rgb="FF000000"/>
        <rFont val="Sylfaen"/>
        <family val="1"/>
        <charset val="204"/>
      </rPr>
      <t>ჩაუტარდათ</t>
    </r>
    <r>
      <rPr>
        <sz val="8.5"/>
        <color rgb="FF000000"/>
        <rFont val="Times New Roman"/>
        <family val="1"/>
        <charset val="204"/>
      </rPr>
      <t xml:space="preserve">  </t>
    </r>
    <r>
      <rPr>
        <sz val="8.5"/>
        <color rgb="FF000000"/>
        <rFont val="Sylfaen"/>
        <family val="1"/>
        <charset val="204"/>
      </rPr>
      <t>რემონტ</t>
    </r>
    <r>
      <rPr>
        <sz val="8.5"/>
        <color rgb="FF000000"/>
        <rFont val="Times New Roman"/>
        <family val="1"/>
        <charset val="204"/>
      </rPr>
      <t>-</t>
    </r>
    <r>
      <rPr>
        <sz val="8.5"/>
        <color rgb="FF000000"/>
        <rFont val="Sylfaen"/>
        <family val="1"/>
        <charset val="204"/>
      </rPr>
      <t>რეკონსტრუქციები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დამატებით</t>
    </r>
    <r>
      <rPr>
        <sz val="8.5"/>
        <color rgb="FF000000"/>
        <rFont val="Times New Roman"/>
        <family val="1"/>
        <charset val="204"/>
      </rPr>
      <t xml:space="preserve"> </t>
    </r>
    <r>
      <rPr>
        <sz val="8.5"/>
        <color rgb="FF000000"/>
        <rFont val="Sylfaen"/>
        <family val="1"/>
        <charset val="204"/>
      </rPr>
      <t>აღიჭურვენ</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მანქანა</t>
    </r>
    <r>
      <rPr>
        <sz val="8.5"/>
        <color rgb="FF000000"/>
        <rFont val="Times New Roman"/>
        <family val="1"/>
        <charset val="204"/>
      </rPr>
      <t xml:space="preserve"> </t>
    </r>
    <r>
      <rPr>
        <sz val="8.5"/>
        <color rgb="FF000000"/>
        <rFont val="Sylfaen"/>
        <family val="1"/>
        <charset val="204"/>
      </rPr>
      <t>დანადგარებითა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ინვენტარით</t>
    </r>
  </si>
  <si>
    <r>
      <t>ყოველწლიურად არსებული</t>
    </r>
    <r>
      <rPr>
        <sz val="8.5"/>
        <color rgb="FF000000"/>
        <rFont val="Times New Roman"/>
        <family val="1"/>
        <charset val="204"/>
      </rPr>
      <t xml:space="preserve"> </t>
    </r>
    <r>
      <rPr>
        <sz val="8.5"/>
        <color rgb="FF000000"/>
        <rFont val="Sylfaen"/>
        <family val="1"/>
        <charset val="204"/>
      </rPr>
      <t>დაწესებულებები უზრუნველყოფილია</t>
    </r>
    <r>
      <rPr>
        <sz val="8.5"/>
        <color rgb="FF000000"/>
        <rFont val="Times New Roman"/>
        <family val="1"/>
        <charset val="204"/>
      </rPr>
      <t xml:space="preserve"> </t>
    </r>
    <r>
      <rPr>
        <sz val="8.5"/>
        <color rgb="FF000000"/>
        <rFont val="Sylfaen"/>
        <family val="1"/>
        <charset val="204"/>
      </rPr>
      <t>რემონტ</t>
    </r>
    <r>
      <rPr>
        <sz val="8.5"/>
        <color rgb="FF000000"/>
        <rFont val="Times New Roman"/>
        <family val="1"/>
        <charset val="204"/>
      </rPr>
      <t>-</t>
    </r>
    <r>
      <rPr>
        <sz val="8.5"/>
        <color rgb="FF000000"/>
        <rFont val="Sylfaen"/>
        <family val="1"/>
        <charset val="204"/>
      </rPr>
      <t>რეკონსტრუქციით</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დამატებითი</t>
    </r>
    <r>
      <rPr>
        <sz val="8.5"/>
        <color rgb="FF000000"/>
        <rFont val="Times New Roman"/>
        <family val="1"/>
        <charset val="204"/>
      </rPr>
      <t xml:space="preserve"> </t>
    </r>
    <r>
      <rPr>
        <sz val="8.5"/>
        <color rgb="FF000000"/>
        <rFont val="Sylfaen"/>
        <family val="1"/>
        <charset val="204"/>
      </rPr>
      <t>აღჭურვით,</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მანქანა</t>
    </r>
    <r>
      <rPr>
        <sz val="8.5"/>
        <color rgb="FF000000"/>
        <rFont val="Times New Roman"/>
        <family val="1"/>
        <charset val="204"/>
      </rPr>
      <t xml:space="preserve"> </t>
    </r>
    <r>
      <rPr>
        <sz val="8.5"/>
        <color rgb="FF000000"/>
        <rFont val="Sylfaen"/>
        <family val="1"/>
        <charset val="204"/>
      </rPr>
      <t>დანადგარებითა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ინვენტარით,  საჭიროებიდან გამომდინარე</t>
    </r>
  </si>
  <si>
    <r>
      <t>ქვეპროგრამა</t>
    </r>
    <r>
      <rPr>
        <sz val="8.5"/>
        <color rgb="FF000000"/>
        <rFont val="Times New Roman"/>
        <family val="1"/>
        <charset val="204"/>
      </rPr>
      <t xml:space="preserve"> 6.3.3 </t>
    </r>
    <r>
      <rPr>
        <sz val="8.5"/>
        <color rgb="FF000000"/>
        <rFont val="Sylfaen"/>
        <family val="1"/>
        <charset val="204"/>
      </rPr>
      <t>სასჯელაღსრულების სისტემაში</t>
    </r>
    <r>
      <rPr>
        <sz val="8.5"/>
        <color rgb="FF000000"/>
        <rFont val="Times New Roman"/>
        <family val="1"/>
        <charset val="204"/>
      </rPr>
      <t xml:space="preserve"> </t>
    </r>
    <r>
      <rPr>
        <sz val="8.5"/>
        <color rgb="FF000000"/>
        <rFont val="Sylfaen"/>
        <family val="1"/>
        <charset val="204"/>
      </rPr>
      <t>განთავსებულ</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კვებით</t>
    </r>
    <r>
      <rPr>
        <sz val="8.5"/>
        <color rgb="FF000000"/>
        <rFont val="Times New Roman"/>
        <family val="1"/>
        <charset val="204"/>
      </rPr>
      <t xml:space="preserve"> </t>
    </r>
    <r>
      <rPr>
        <sz val="8.5"/>
        <color rgb="FF000000"/>
        <rFont val="Sylfaen"/>
        <family val="1"/>
        <charset val="204"/>
      </rPr>
      <t>უზრუნველყოფა</t>
    </r>
  </si>
  <si>
    <r>
      <t>სამჯერად</t>
    </r>
    <r>
      <rPr>
        <sz val="8.5"/>
        <color rgb="FF000000"/>
        <rFont val="Times New Roman"/>
        <family val="1"/>
        <charset val="204"/>
      </rPr>
      <t xml:space="preserve"> </t>
    </r>
    <r>
      <rPr>
        <sz val="8.5"/>
        <color rgb="FF000000"/>
        <rFont val="Sylfaen"/>
        <family val="1"/>
        <charset val="204"/>
      </rPr>
      <t>კვებითა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ნორმატივებით</t>
    </r>
    <r>
      <rPr>
        <sz val="8.5"/>
        <color rgb="FF000000"/>
        <rFont val="Times New Roman"/>
        <family val="1"/>
        <charset val="204"/>
      </rPr>
      <t xml:space="preserve"> </t>
    </r>
    <r>
      <rPr>
        <sz val="8.5"/>
        <color rgb="FF000000"/>
        <rFont val="Sylfaen"/>
        <family val="1"/>
        <charset val="204"/>
      </rPr>
      <t>განსაზღვრული</t>
    </r>
    <r>
      <rPr>
        <sz val="8.5"/>
        <color rgb="FF000000"/>
        <rFont val="Times New Roman"/>
        <family val="1"/>
        <charset val="204"/>
      </rPr>
      <t xml:space="preserve"> </t>
    </r>
    <r>
      <rPr>
        <sz val="8.5"/>
        <color rgb="FF000000"/>
        <rFont val="Sylfaen"/>
        <family val="1"/>
        <charset val="204"/>
      </rPr>
      <t>კალორაჟით</t>
    </r>
    <r>
      <rPr>
        <sz val="8.5"/>
        <color rgb="FF000000"/>
        <rFont val="Times New Roman"/>
        <family val="1"/>
        <charset val="204"/>
      </rPr>
      <t xml:space="preserve"> </t>
    </r>
    <r>
      <rPr>
        <sz val="8.5"/>
        <color rgb="FF000000"/>
        <rFont val="Sylfaen"/>
        <family val="1"/>
        <charset val="204"/>
      </rPr>
      <t>უზრუნველყოფილი</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პროცენტული</t>
    </r>
    <r>
      <rPr>
        <sz val="8.5"/>
        <color rgb="FF000000"/>
        <rFont val="Times New Roman"/>
        <family val="1"/>
        <charset val="204"/>
      </rPr>
      <t xml:space="preserve"> </t>
    </r>
    <r>
      <rPr>
        <sz val="8.5"/>
        <color rgb="FF4F81BD"/>
        <rFont val="Sylfaen"/>
        <family val="1"/>
        <charset val="204"/>
      </rPr>
      <t>რაოდენობა</t>
    </r>
    <r>
      <rPr>
        <sz val="8.5"/>
        <color rgb="FF4F81BD"/>
        <rFont val="Times New Roman"/>
        <family val="1"/>
        <charset val="204"/>
      </rPr>
      <t xml:space="preserve"> </t>
    </r>
  </si>
  <si>
    <r>
      <t>პენიტენციურ</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განთავსებული</t>
    </r>
    <r>
      <rPr>
        <sz val="8.5"/>
        <color rgb="FF000000"/>
        <rFont val="Times New Roman"/>
        <family val="1"/>
        <charset val="204"/>
      </rPr>
      <t xml:space="preserve"> </t>
    </r>
    <r>
      <rPr>
        <sz val="8.5"/>
        <color rgb="FF000000"/>
        <rFont val="Sylfaen"/>
        <family val="1"/>
        <charset val="204"/>
      </rPr>
      <t>პატიმრები</t>
    </r>
    <r>
      <rPr>
        <sz val="8.5"/>
        <color rgb="FF000000"/>
        <rFont val="Times New Roman"/>
        <family val="1"/>
        <charset val="204"/>
      </rPr>
      <t xml:space="preserve">  </t>
    </r>
    <r>
      <rPr>
        <sz val="8.5"/>
        <color rgb="FF000000"/>
        <rFont val="Sylfaen"/>
        <family val="1"/>
        <charset val="204"/>
      </rPr>
      <t>უზრუნველყოფილნი</t>
    </r>
    <r>
      <rPr>
        <sz val="8.5"/>
        <color rgb="FF000000"/>
        <rFont val="Times New Roman"/>
        <family val="1"/>
        <charset val="204"/>
      </rPr>
      <t xml:space="preserve"> </t>
    </r>
    <r>
      <rPr>
        <sz val="8.5"/>
        <color rgb="FF000000"/>
        <rFont val="Sylfaen"/>
        <family val="1"/>
        <charset val="204"/>
      </rPr>
      <t>არიან</t>
    </r>
    <r>
      <rPr>
        <sz val="8.5"/>
        <color rgb="FF000000"/>
        <rFont val="Times New Roman"/>
        <family val="1"/>
        <charset val="204"/>
      </rPr>
      <t xml:space="preserve"> </t>
    </r>
    <r>
      <rPr>
        <sz val="8.5"/>
        <color rgb="FF000000"/>
        <rFont val="Sylfaen"/>
        <family val="1"/>
        <charset val="204"/>
      </rPr>
      <t>კვებითი</t>
    </r>
    <r>
      <rPr>
        <sz val="8.5"/>
        <color rgb="FF000000"/>
        <rFont val="Times New Roman"/>
        <family val="1"/>
        <charset val="204"/>
      </rPr>
      <t xml:space="preserve"> </t>
    </r>
    <r>
      <rPr>
        <sz val="8.5"/>
        <color rgb="FF000000"/>
        <rFont val="Sylfaen"/>
        <family val="1"/>
        <charset val="204"/>
      </rPr>
      <t>მომსახურებით</t>
    </r>
    <r>
      <rPr>
        <sz val="8.5"/>
        <color rgb="FF000000"/>
        <rFont val="Times New Roman"/>
        <family val="1"/>
        <charset val="204"/>
      </rPr>
      <t xml:space="preserve">, </t>
    </r>
    <r>
      <rPr>
        <sz val="8.5"/>
        <color rgb="FF000000"/>
        <rFont val="Sylfaen"/>
        <family val="1"/>
        <charset val="204"/>
      </rPr>
      <t>დღეში</t>
    </r>
    <r>
      <rPr>
        <sz val="8.5"/>
        <color rgb="FF000000"/>
        <rFont val="Times New Roman"/>
        <family val="1"/>
        <charset val="204"/>
      </rPr>
      <t xml:space="preserve"> </t>
    </r>
    <r>
      <rPr>
        <sz val="8.5"/>
        <color rgb="FF000000"/>
        <rFont val="Sylfaen"/>
        <family val="1"/>
        <charset val="204"/>
      </rPr>
      <t>სამჯერ</t>
    </r>
    <r>
      <rPr>
        <sz val="8.5"/>
        <color rgb="FF000000"/>
        <rFont val="Times New Roman"/>
        <family val="1"/>
        <charset val="204"/>
      </rPr>
      <t xml:space="preserve"> </t>
    </r>
    <r>
      <rPr>
        <sz val="8.5"/>
        <color rgb="FF000000"/>
        <rFont val="Sylfaen"/>
        <family val="1"/>
        <charset val="204"/>
      </rPr>
      <t>შესაბამისი</t>
    </r>
    <r>
      <rPr>
        <sz val="8.5"/>
        <color rgb="FF000000"/>
        <rFont val="Times New Roman"/>
        <family val="1"/>
        <charset val="204"/>
      </rPr>
      <t xml:space="preserve"> </t>
    </r>
    <r>
      <rPr>
        <sz val="8.5"/>
        <color rgb="FF000000"/>
        <rFont val="Sylfaen"/>
        <family val="1"/>
        <charset val="204"/>
      </rPr>
      <t>მენიუსა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ნორმატივებით</t>
    </r>
    <r>
      <rPr>
        <sz val="8.5"/>
        <color rgb="FF000000"/>
        <rFont val="Times New Roman"/>
        <family val="1"/>
        <charset val="204"/>
      </rPr>
      <t xml:space="preserve"> </t>
    </r>
    <r>
      <rPr>
        <sz val="8.5"/>
        <color rgb="FF000000"/>
        <rFont val="Sylfaen"/>
        <family val="1"/>
        <charset val="204"/>
      </rPr>
      <t>განსაზღვრული</t>
    </r>
    <r>
      <rPr>
        <sz val="8.5"/>
        <color rgb="FF000000"/>
        <rFont val="Times New Roman"/>
        <family val="1"/>
        <charset val="204"/>
      </rPr>
      <t xml:space="preserve"> </t>
    </r>
    <r>
      <rPr>
        <sz val="8.5"/>
        <color rgb="FF000000"/>
        <rFont val="Sylfaen"/>
        <family val="1"/>
        <charset val="204"/>
      </rPr>
      <t>კალორაჟის</t>
    </r>
    <r>
      <rPr>
        <sz val="8.5"/>
        <color rgb="FF000000"/>
        <rFont val="Times New Roman"/>
        <family val="1"/>
        <charset val="204"/>
      </rPr>
      <t xml:space="preserve"> </t>
    </r>
    <r>
      <rPr>
        <sz val="8.5"/>
        <color rgb="FF000000"/>
        <rFont val="Sylfaen"/>
        <family val="1"/>
        <charset val="204"/>
      </rPr>
      <t>მიხედვით</t>
    </r>
  </si>
  <si>
    <r>
      <t>შენარჩუნდება</t>
    </r>
    <r>
      <rPr>
        <sz val="8.5"/>
        <color rgb="FF000000"/>
        <rFont val="Times New Roman"/>
        <family val="1"/>
        <charset val="204"/>
      </rPr>
      <t xml:space="preserve"> </t>
    </r>
    <r>
      <rPr>
        <sz val="8.5"/>
        <color rgb="FF000000"/>
        <rFont val="Sylfaen"/>
        <family val="1"/>
        <charset val="204"/>
      </rPr>
      <t>პატიმრების</t>
    </r>
    <r>
      <rPr>
        <sz val="8.5"/>
        <color rgb="FF000000"/>
        <rFont val="Times New Roman"/>
        <family val="1"/>
        <charset val="204"/>
      </rPr>
      <t xml:space="preserve">   </t>
    </r>
    <r>
      <rPr>
        <sz val="8.5"/>
        <color rgb="FF000000"/>
        <rFont val="Sylfaen"/>
        <family val="1"/>
        <charset val="204"/>
      </rPr>
      <t>უზრუნველყოფა</t>
    </r>
    <r>
      <rPr>
        <sz val="8.5"/>
        <color rgb="FF000000"/>
        <rFont val="Times New Roman"/>
        <family val="1"/>
        <charset val="204"/>
      </rPr>
      <t xml:space="preserve">  </t>
    </r>
    <r>
      <rPr>
        <sz val="8.5"/>
        <color rgb="FF000000"/>
        <rFont val="Sylfaen"/>
        <family val="1"/>
        <charset val="204"/>
      </rPr>
      <t>სამჯერადი</t>
    </r>
    <r>
      <rPr>
        <sz val="8.5"/>
        <color rgb="FF000000"/>
        <rFont val="Times New Roman"/>
        <family val="1"/>
        <charset val="204"/>
      </rPr>
      <t xml:space="preserve"> </t>
    </r>
    <r>
      <rPr>
        <sz val="8.5"/>
        <color rgb="FF000000"/>
        <rFont val="Sylfaen"/>
        <family val="1"/>
        <charset val="204"/>
      </rPr>
      <t>კვებით</t>
    </r>
    <r>
      <rPr>
        <sz val="8.5"/>
        <color rgb="FF000000"/>
        <rFont val="Times New Roman"/>
        <family val="1"/>
        <charset val="204"/>
      </rPr>
      <t xml:space="preserve">, </t>
    </r>
    <r>
      <rPr>
        <sz val="8.5"/>
        <color rgb="FF000000"/>
        <rFont val="Sylfaen"/>
        <family val="1"/>
        <charset val="204"/>
      </rPr>
      <t>განახლდება</t>
    </r>
    <r>
      <rPr>
        <sz val="8.5"/>
        <color rgb="FF000000"/>
        <rFont val="Times New Roman"/>
        <family val="1"/>
        <charset val="204"/>
      </rPr>
      <t xml:space="preserve"> </t>
    </r>
    <r>
      <rPr>
        <sz val="8.5"/>
        <color rgb="FF000000"/>
        <rFont val="Sylfaen"/>
        <family val="1"/>
        <charset val="204"/>
      </rPr>
      <t>ბრალდებულთა</t>
    </r>
    <r>
      <rPr>
        <sz val="8.5"/>
        <color rgb="FF000000"/>
        <rFont val="Times New Roman"/>
        <family val="1"/>
        <charset val="204"/>
      </rPr>
      <t>/</t>
    </r>
    <r>
      <rPr>
        <sz val="8.5"/>
        <color rgb="FF000000"/>
        <rFont val="Sylfaen"/>
        <family val="1"/>
        <charset val="204"/>
      </rPr>
      <t>მსჯავრდებულთა</t>
    </r>
    <r>
      <rPr>
        <sz val="8.5"/>
        <color rgb="FF000000"/>
        <rFont val="Times New Roman"/>
        <family val="1"/>
        <charset val="204"/>
      </rPr>
      <t xml:space="preserve"> </t>
    </r>
    <r>
      <rPr>
        <sz val="8.5"/>
        <color rgb="FF000000"/>
        <rFont val="Sylfaen"/>
        <family val="1"/>
        <charset val="204"/>
      </rPr>
      <t>კვების</t>
    </r>
    <r>
      <rPr>
        <sz val="8.5"/>
        <color rgb="FF000000"/>
        <rFont val="Times New Roman"/>
        <family val="1"/>
        <charset val="204"/>
      </rPr>
      <t xml:space="preserve"> </t>
    </r>
    <r>
      <rPr>
        <sz val="8.5"/>
        <color rgb="FF000000"/>
        <rFont val="Sylfaen"/>
        <family val="1"/>
        <charset val="204"/>
      </rPr>
      <t>რაციონი</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განსაკუთრებული</t>
    </r>
    <r>
      <rPr>
        <sz val="8.5"/>
        <color rgb="FF000000"/>
        <rFont val="Times New Roman"/>
        <family val="1"/>
        <charset val="204"/>
      </rPr>
      <t xml:space="preserve"> </t>
    </r>
    <r>
      <rPr>
        <sz val="8.5"/>
        <color rgb="FF000000"/>
        <rFont val="Sylfaen"/>
        <family val="1"/>
        <charset val="204"/>
      </rPr>
      <t>კატეგორიის</t>
    </r>
    <r>
      <rPr>
        <sz val="8.5"/>
        <color rgb="FF000000"/>
        <rFont val="Times New Roman"/>
        <family val="1"/>
        <charset val="204"/>
      </rPr>
      <t xml:space="preserve"> </t>
    </r>
    <r>
      <rPr>
        <sz val="8.5"/>
        <color rgb="FF000000"/>
        <rFont val="Sylfaen"/>
        <family val="1"/>
        <charset val="204"/>
      </rPr>
      <t>მსჯავრდებულებისათვის</t>
    </r>
    <r>
      <rPr>
        <sz val="8.5"/>
        <color rgb="FF000000"/>
        <rFont val="Times New Roman"/>
        <family val="1"/>
        <charset val="204"/>
      </rPr>
      <t xml:space="preserve"> </t>
    </r>
    <r>
      <rPr>
        <sz val="8.5"/>
        <color rgb="FF000000"/>
        <rFont val="Sylfaen"/>
        <family val="1"/>
        <charset val="204"/>
      </rPr>
      <t>ჩამოყალიბდება</t>
    </r>
    <r>
      <rPr>
        <sz val="8.5"/>
        <color rgb="FF000000"/>
        <rFont val="Times New Roman"/>
        <family val="1"/>
        <charset val="204"/>
      </rPr>
      <t xml:space="preserve"> </t>
    </r>
    <r>
      <rPr>
        <sz val="8.5"/>
        <color rgb="FF000000"/>
        <rFont val="Sylfaen"/>
        <family val="1"/>
        <charset val="204"/>
      </rPr>
      <t>მათ</t>
    </r>
    <r>
      <rPr>
        <sz val="8.5"/>
        <color rgb="FF000000"/>
        <rFont val="Times New Roman"/>
        <family val="1"/>
        <charset val="204"/>
      </rPr>
      <t xml:space="preserve"> </t>
    </r>
    <r>
      <rPr>
        <sz val="8.5"/>
        <color rgb="FF000000"/>
        <rFont val="Sylfaen"/>
        <family val="1"/>
        <charset val="204"/>
      </rPr>
      <t>საჭირობებს</t>
    </r>
    <r>
      <rPr>
        <sz val="8.5"/>
        <color rgb="FF000000"/>
        <rFont val="Times New Roman"/>
        <family val="1"/>
        <charset val="204"/>
      </rPr>
      <t xml:space="preserve"> </t>
    </r>
    <r>
      <rPr>
        <sz val="8.5"/>
        <color rgb="FF000000"/>
        <rFont val="Sylfaen"/>
        <family val="1"/>
        <charset val="204"/>
      </rPr>
      <t>მორგებული</t>
    </r>
    <r>
      <rPr>
        <sz val="8.5"/>
        <color rgb="FF000000"/>
        <rFont val="Times New Roman"/>
        <family val="1"/>
        <charset val="204"/>
      </rPr>
      <t xml:space="preserve"> </t>
    </r>
    <r>
      <rPr>
        <sz val="8.5"/>
        <color rgb="FF000000"/>
        <rFont val="Sylfaen"/>
        <family val="1"/>
        <charset val="204"/>
      </rPr>
      <t>კვების</t>
    </r>
    <r>
      <rPr>
        <sz val="8.5"/>
        <color rgb="FF000000"/>
        <rFont val="Times New Roman"/>
        <family val="1"/>
        <charset val="204"/>
      </rPr>
      <t xml:space="preserve"> </t>
    </r>
    <r>
      <rPr>
        <sz val="8.5"/>
        <color rgb="FF000000"/>
        <rFont val="Sylfaen"/>
        <family val="1"/>
        <charset val="204"/>
      </rPr>
      <t>რაციონი</t>
    </r>
    <r>
      <rPr>
        <sz val="8.5"/>
        <color rgb="FF000000"/>
        <rFont val="Times New Roman"/>
        <family val="1"/>
        <charset val="204"/>
      </rPr>
      <t>.</t>
    </r>
  </si>
  <si>
    <r>
      <t>ქვეპროგრამა</t>
    </r>
    <r>
      <rPr>
        <sz val="8.5"/>
        <color rgb="FF000000"/>
        <rFont val="Times New Roman"/>
        <family val="1"/>
        <charset val="204"/>
      </rPr>
      <t xml:space="preserve"> 6.3.4 -</t>
    </r>
    <r>
      <rPr>
        <sz val="8.5"/>
        <color rgb="FF000000"/>
        <rFont val="Sylfaen"/>
        <family val="1"/>
        <charset val="204"/>
      </rPr>
      <t>სასჯელაღსრულების</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უზრუნველყოფა</t>
    </r>
    <r>
      <rPr>
        <sz val="8.5"/>
        <color rgb="FF000000"/>
        <rFont val="Times New Roman"/>
        <family val="1"/>
        <charset val="204"/>
      </rPr>
      <t xml:space="preserve"> </t>
    </r>
    <r>
      <rPr>
        <sz val="8.5"/>
        <color rgb="FF000000"/>
        <rFont val="Sylfaen"/>
        <family val="1"/>
        <charset val="204"/>
      </rP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საშუალებებით</t>
    </r>
    <r>
      <rPr>
        <sz val="8.5"/>
        <color rgb="FF000000"/>
        <rFont val="Times New Roman"/>
        <family val="1"/>
        <charset val="204"/>
      </rPr>
      <t>.</t>
    </r>
  </si>
  <si>
    <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საშუალებებით</t>
    </r>
    <r>
      <rPr>
        <sz val="8.5"/>
        <color rgb="FF000000"/>
        <rFont val="Times New Roman"/>
        <family val="1"/>
        <charset val="204"/>
      </rPr>
      <t xml:space="preserve"> </t>
    </r>
    <r>
      <rPr>
        <sz val="8.5"/>
        <color rgb="FF000000"/>
        <rFont val="Sylfaen"/>
        <family val="1"/>
        <charset val="204"/>
      </rPr>
      <t>უზრუნველყოფილი</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პროცენტული</t>
    </r>
    <r>
      <rPr>
        <sz val="8.5"/>
        <color rgb="FF000000"/>
        <rFont val="Times New Roman"/>
        <family val="1"/>
        <charset val="204"/>
      </rPr>
      <t xml:space="preserve"> </t>
    </r>
    <r>
      <rPr>
        <sz val="8.5"/>
        <color rgb="FF000000"/>
        <rFont val="Sylfaen"/>
        <family val="1"/>
        <charset val="204"/>
      </rPr>
      <t xml:space="preserve">რაოდენობა </t>
    </r>
    <r>
      <rPr>
        <sz val="8.5"/>
        <color rgb="FF000000"/>
        <rFont val="Times New Roman"/>
        <family val="1"/>
        <charset val="204"/>
      </rPr>
      <t xml:space="preserve"> </t>
    </r>
  </si>
  <si>
    <r>
      <t>პენიტენციურ</t>
    </r>
    <r>
      <rPr>
        <sz val="8.5"/>
        <color rgb="FF000000"/>
        <rFont val="Times New Roman"/>
        <family val="1"/>
        <charset val="204"/>
      </rPr>
      <t xml:space="preserve"> </t>
    </r>
    <r>
      <rPr>
        <sz val="8.5"/>
        <color rgb="FF000000"/>
        <rFont val="Sylfaen"/>
        <family val="1"/>
        <charset val="204"/>
      </rPr>
      <t>სისტემაში</t>
    </r>
    <r>
      <rPr>
        <sz val="8.5"/>
        <color rgb="FF000000"/>
        <rFont val="Times New Roman"/>
        <family val="1"/>
        <charset val="204"/>
      </rPr>
      <t xml:space="preserve"> </t>
    </r>
    <r>
      <rPr>
        <sz val="8.5"/>
        <color rgb="FF000000"/>
        <rFont val="Sylfaen"/>
        <family val="1"/>
        <charset val="204"/>
      </rPr>
      <t>განთავსებული</t>
    </r>
    <r>
      <rPr>
        <sz val="8.5"/>
        <color rgb="FF000000"/>
        <rFont val="Times New Roman"/>
        <family val="1"/>
        <charset val="204"/>
      </rPr>
      <t xml:space="preserve"> </t>
    </r>
    <r>
      <rPr>
        <sz val="8.5"/>
        <color rgb="FF000000"/>
        <rFont val="Sylfaen"/>
        <family val="1"/>
        <charset val="204"/>
      </rPr>
      <t>ბრალდებულ/მსჯავრდებულები უზრუნველყოფილნი</t>
    </r>
    <r>
      <rPr>
        <sz val="8.5"/>
        <color rgb="FF000000"/>
        <rFont val="Times New Roman"/>
        <family val="1"/>
        <charset val="204"/>
      </rPr>
      <t xml:space="preserve"> </t>
    </r>
    <r>
      <rPr>
        <sz val="8.5"/>
        <color rgb="FF000000"/>
        <rFont val="Sylfaen"/>
        <family val="1"/>
        <charset val="204"/>
      </rPr>
      <t>არიან</t>
    </r>
    <r>
      <rPr>
        <sz val="8.5"/>
        <color rgb="FF000000"/>
        <rFont val="Times New Roman"/>
        <family val="1"/>
        <charset val="204"/>
      </rPr>
      <t xml:space="preserve"> </t>
    </r>
    <r>
      <rPr>
        <sz val="8.5"/>
        <color rgb="FF000000"/>
        <rFont val="Sylfaen"/>
        <family val="1"/>
        <charset val="204"/>
      </rPr>
      <t>რბილი</t>
    </r>
    <r>
      <rPr>
        <sz val="8.5"/>
        <color rgb="FF000000"/>
        <rFont val="Times New Roman"/>
        <family val="1"/>
        <charset val="204"/>
      </rPr>
      <t xml:space="preserve"> </t>
    </r>
    <r>
      <rPr>
        <sz val="8.5"/>
        <color rgb="FF000000"/>
        <rFont val="Sylfaen"/>
        <family val="1"/>
        <charset val="204"/>
      </rPr>
      <t>ინვენტარითა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აუცილებელი</t>
    </r>
    <r>
      <rPr>
        <sz val="8.5"/>
        <color rgb="FF000000"/>
        <rFont val="Times New Roman"/>
        <family val="1"/>
        <charset val="204"/>
      </rPr>
      <t xml:space="preserve"> </t>
    </r>
    <r>
      <rPr>
        <sz val="8.5"/>
        <color rgb="FF000000"/>
        <rFont val="Sylfaen"/>
        <family val="1"/>
        <charset val="204"/>
      </rPr>
      <t>პირადი</t>
    </r>
    <r>
      <rPr>
        <sz val="8.5"/>
        <color rgb="FF000000"/>
        <rFont val="Times New Roman"/>
        <family val="1"/>
        <charset val="204"/>
      </rPr>
      <t xml:space="preserve"> </t>
    </r>
    <r>
      <rPr>
        <sz val="8.5"/>
        <color rgb="FF000000"/>
        <rFont val="Sylfaen"/>
        <family val="1"/>
        <charset val="204"/>
      </rPr>
      <t>ჰიგიენისათვის</t>
    </r>
    <r>
      <rPr>
        <sz val="8.5"/>
        <color rgb="FF000000"/>
        <rFont val="Times New Roman"/>
        <family val="1"/>
        <charset val="204"/>
      </rPr>
      <t xml:space="preserve"> </t>
    </r>
    <r>
      <rPr>
        <sz val="8.5"/>
        <color rgb="FF000000"/>
        <rFont val="Sylfaen"/>
        <family val="1"/>
        <charset val="204"/>
      </rPr>
      <t>საჭირო</t>
    </r>
    <r>
      <rPr>
        <sz val="8.5"/>
        <color rgb="FF000000"/>
        <rFont val="Times New Roman"/>
        <family val="1"/>
        <charset val="204"/>
      </rPr>
      <t xml:space="preserve"> </t>
    </r>
    <r>
      <rPr>
        <sz val="8.5"/>
        <color rgb="FF000000"/>
        <rFont val="Sylfaen"/>
        <family val="1"/>
        <charset val="204"/>
      </rPr>
      <t>საშუალებებით</t>
    </r>
  </si>
  <si>
    <r>
      <t>ქვეპროგრამა</t>
    </r>
    <r>
      <rPr>
        <sz val="8.5"/>
        <color rgb="FF000000"/>
        <rFont val="Times New Roman"/>
        <family val="1"/>
        <charset val="204"/>
      </rPr>
      <t xml:space="preserve"> - 6.3.5.  </t>
    </r>
    <r>
      <rPr>
        <sz val="8.5"/>
        <color rgb="FF000000"/>
        <rFont val="Sylfaen"/>
        <family val="1"/>
        <charset val="204"/>
      </rPr>
      <t>მსჯავრდებულთა</t>
    </r>
    <r>
      <rPr>
        <sz val="8.5"/>
        <color rgb="FF000000"/>
        <rFont val="Times New Roman"/>
        <family val="1"/>
        <charset val="204"/>
      </rPr>
      <t xml:space="preserve"> </t>
    </r>
    <r>
      <rPr>
        <sz val="8.5"/>
        <color rgb="FF000000"/>
        <rFont val="Sylfaen"/>
        <family val="1"/>
        <charset val="204"/>
      </rPr>
      <t>ოჯახთან</t>
    </r>
    <r>
      <rPr>
        <sz val="8.5"/>
        <color rgb="FF000000"/>
        <rFont val="Times New Roman"/>
        <family val="1"/>
        <charset val="204"/>
      </rPr>
      <t xml:space="preserve">  </t>
    </r>
    <r>
      <rPr>
        <sz val="8.5"/>
        <color rgb="FF000000"/>
        <rFont val="Sylfaen"/>
        <family val="1"/>
        <charset val="204"/>
      </rPr>
      <t>ურთიერთობის</t>
    </r>
    <r>
      <rPr>
        <sz val="8.5"/>
        <color rgb="FF000000"/>
        <rFont val="Times New Roman"/>
        <family val="1"/>
        <charset val="204"/>
      </rPr>
      <t xml:space="preserve"> </t>
    </r>
    <r>
      <rPr>
        <sz val="8.5"/>
        <color rgb="FF000000"/>
        <rFont val="Sylfaen"/>
        <family val="1"/>
        <charset val="204"/>
      </rPr>
      <t>უფლების</t>
    </r>
    <r>
      <rPr>
        <sz val="8.5"/>
        <color rgb="FF000000"/>
        <rFont val="Times New Roman"/>
        <family val="1"/>
        <charset val="204"/>
      </rPr>
      <t xml:space="preserve"> </t>
    </r>
    <r>
      <rPr>
        <sz val="8.5"/>
        <color rgb="FF000000"/>
        <rFont val="Sylfaen"/>
        <family val="1"/>
        <charset val="204"/>
      </rPr>
      <t>უზრუნველსაყოფად</t>
    </r>
    <r>
      <rPr>
        <sz val="8.5"/>
        <color rgb="FF000000"/>
        <rFont val="Times New Roman"/>
        <family val="1"/>
        <charset val="204"/>
      </rPr>
      <t xml:space="preserve"> </t>
    </r>
    <r>
      <rPr>
        <sz val="8.5"/>
        <color rgb="FF000000"/>
        <rFont val="Sylfaen"/>
        <family val="1"/>
        <charset val="204"/>
      </rPr>
      <t>გრძელვადიანი</t>
    </r>
    <r>
      <rPr>
        <sz val="8.5"/>
        <color rgb="FF000000"/>
        <rFont val="Times New Roman"/>
        <family val="1"/>
        <charset val="204"/>
      </rPr>
      <t xml:space="preserve"> </t>
    </r>
    <r>
      <rPr>
        <sz val="8.5"/>
        <color rgb="FF000000"/>
        <rFont val="Sylfaen"/>
        <family val="1"/>
        <charset val="204"/>
      </rPr>
      <t>ვიზიტებისათვის</t>
    </r>
    <r>
      <rPr>
        <sz val="8.5"/>
        <color rgb="FF000000"/>
        <rFont val="Times New Roman"/>
        <family val="1"/>
        <charset val="204"/>
      </rPr>
      <t xml:space="preserve"> </t>
    </r>
    <r>
      <rPr>
        <sz val="8.5"/>
        <color rgb="FF000000"/>
        <rFont val="Sylfaen"/>
        <family val="1"/>
        <charset val="204"/>
      </rPr>
      <t>განკუთვნილი</t>
    </r>
    <r>
      <rPr>
        <sz val="8.5"/>
        <color rgb="FF000000"/>
        <rFont val="Times New Roman"/>
        <family val="1"/>
        <charset val="204"/>
      </rPr>
      <t xml:space="preserve"> </t>
    </r>
    <r>
      <rPr>
        <sz val="8.5"/>
        <color rgb="FF000000"/>
        <rFont val="Sylfaen"/>
        <family val="1"/>
        <charset val="204"/>
      </rPr>
      <t>ადგილების</t>
    </r>
    <r>
      <rPr>
        <sz val="8.5"/>
        <color rgb="FF000000"/>
        <rFont val="Times New Roman"/>
        <family val="1"/>
        <charset val="204"/>
      </rPr>
      <t xml:space="preserve"> </t>
    </r>
    <r>
      <rPr>
        <sz val="8.5"/>
        <color rgb="FF000000"/>
        <rFont val="Sylfaen"/>
        <family val="1"/>
        <charset val="204"/>
      </rPr>
      <t>შექმნა</t>
    </r>
    <r>
      <rPr>
        <sz val="8.5"/>
        <color rgb="FF000000"/>
        <rFont val="Times New Roman"/>
        <family val="1"/>
        <charset val="204"/>
      </rPr>
      <t xml:space="preserve"> </t>
    </r>
  </si>
  <si>
    <r>
      <t>M</t>
    </r>
    <r>
      <rPr>
        <sz val="8.5"/>
        <color rgb="FF000000"/>
        <rFont val="Calibri"/>
        <family val="2"/>
        <charset val="204"/>
        <scheme val="minor"/>
      </rPr>
      <t>OC</t>
    </r>
    <r>
      <rPr>
        <sz val="8.5"/>
        <color rgb="FF000000"/>
        <rFont val="Times New Roman"/>
        <family val="1"/>
        <charset val="204"/>
      </rPr>
      <t xml:space="preserve">/ </t>
    </r>
    <r>
      <rPr>
        <sz val="8.5"/>
        <color rgb="FF000000"/>
        <rFont val="Sylfaen"/>
        <family val="1"/>
        <charset val="204"/>
      </rPr>
      <t>კერძო</t>
    </r>
    <r>
      <rPr>
        <sz val="8.5"/>
        <color rgb="FF000000"/>
        <rFont val="Times New Roman"/>
        <family val="1"/>
        <charset val="204"/>
      </rPr>
      <t xml:space="preserve"> </t>
    </r>
    <r>
      <rPr>
        <sz val="8.5"/>
        <color rgb="FF000000"/>
        <rFont val="Sylfaen"/>
        <family val="1"/>
        <charset val="204"/>
      </rPr>
      <t>სექტორი</t>
    </r>
    <r>
      <rPr>
        <sz val="8.5"/>
        <color rgb="FF000000"/>
        <rFont val="Times New Roman"/>
        <family val="1"/>
        <charset val="204"/>
      </rPr>
      <t>/</t>
    </r>
    <r>
      <rPr>
        <sz val="8.5"/>
        <color rgb="FF000000"/>
        <rFont val="Sylfaen"/>
        <family val="1"/>
        <charset val="204"/>
      </rPr>
      <t>სად</t>
    </r>
  </si>
  <si>
    <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რაიდენობა</t>
    </r>
    <r>
      <rPr>
        <sz val="8.5"/>
        <rFont val="Times New Roman"/>
        <family val="1"/>
        <charset val="204"/>
      </rPr>
      <t>.</t>
    </r>
  </si>
  <si>
    <r>
      <t>კერძო</t>
    </r>
    <r>
      <rPr>
        <sz val="8.5"/>
        <rFont val="Times New Roman"/>
        <family val="1"/>
        <charset val="204"/>
      </rPr>
      <t xml:space="preserve"> </t>
    </r>
    <r>
      <rPr>
        <sz val="8.5"/>
        <rFont val="Sylfaen"/>
        <family val="1"/>
        <charset val="204"/>
      </rPr>
      <t>სექტორის</t>
    </r>
    <r>
      <rPr>
        <sz val="8.5"/>
        <rFont val="Times New Roman"/>
        <family val="1"/>
        <charset val="204"/>
      </rPr>
      <t xml:space="preserve"> </t>
    </r>
    <r>
      <rPr>
        <sz val="8.5"/>
        <rFont val="Sylfaen"/>
        <family val="1"/>
        <charset val="204"/>
      </rPr>
      <t>მიერ</t>
    </r>
    <r>
      <rPr>
        <sz val="8.5"/>
        <rFont val="Times New Roman"/>
        <family val="1"/>
        <charset val="204"/>
      </rPr>
      <t xml:space="preserve"> </t>
    </r>
    <r>
      <rPr>
        <sz val="8.5"/>
        <rFont val="Sylfaen"/>
        <family val="1"/>
        <charset val="204"/>
      </rP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t>
    </r>
    <r>
      <rPr>
        <sz val="8.5"/>
        <rFont val="Times New Roman"/>
        <family val="1"/>
        <charset val="204"/>
      </rPr>
      <t xml:space="preserve"> </t>
    </r>
    <r>
      <rPr>
        <sz val="8.5"/>
        <rFont val="Sylfaen"/>
        <family val="1"/>
        <charset val="204"/>
      </rPr>
      <t>შექმნილია</t>
    </r>
    <r>
      <rPr>
        <sz val="8.5"/>
        <rFont val="Times New Roman"/>
        <family val="1"/>
        <charset val="204"/>
      </rPr>
      <t xml:space="preserve"> </t>
    </r>
    <r>
      <rPr>
        <sz val="8.5"/>
        <rFont val="Sylfaen"/>
        <family val="1"/>
        <charset val="204"/>
      </rPr>
      <t>სასჯელაღსრულების</t>
    </r>
    <r>
      <rPr>
        <sz val="8.5"/>
        <rFont val="Times New Roman"/>
        <family val="1"/>
        <charset val="204"/>
      </rPr>
      <t xml:space="preserve"> №6, №11, №15, №16, №17 </t>
    </r>
    <r>
      <rPr>
        <sz val="8.5"/>
        <rFont val="Sylfaen"/>
        <family val="1"/>
        <charset val="204"/>
      </rPr>
      <t>დაწესებულებების</t>
    </r>
    <r>
      <rPr>
        <sz val="8.5"/>
        <rFont val="Times New Roman"/>
        <family val="1"/>
        <charset val="204"/>
      </rPr>
      <t xml:space="preserve"> </t>
    </r>
    <r>
      <rPr>
        <sz val="8.5"/>
        <rFont val="Sylfaen"/>
        <family val="1"/>
        <charset val="204"/>
      </rPr>
      <t>მიმდებარე</t>
    </r>
    <r>
      <rPr>
        <sz val="8.5"/>
        <rFont val="Times New Roman"/>
        <family val="1"/>
        <charset val="204"/>
      </rPr>
      <t xml:space="preserve"> </t>
    </r>
    <r>
      <rPr>
        <sz val="8.5"/>
        <rFont val="Sylfaen"/>
        <family val="1"/>
        <charset val="204"/>
      </rPr>
      <t>ტერიტორიაზე</t>
    </r>
    <r>
      <rPr>
        <sz val="8.5"/>
        <rFont val="Times New Roman"/>
        <family val="1"/>
        <charset val="204"/>
      </rPr>
      <t>.</t>
    </r>
  </si>
  <si>
    <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ქუთაისის</t>
    </r>
    <r>
      <rPr>
        <sz val="8.5"/>
        <rFont val="Times New Roman"/>
        <family val="1"/>
        <charset val="204"/>
      </rPr>
      <t xml:space="preserve"> N2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დაწესებულებებში</t>
    </r>
  </si>
  <si>
    <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ბათუმის</t>
    </r>
    <r>
      <rPr>
        <sz val="8.5"/>
        <rFont val="Times New Roman"/>
        <family val="1"/>
        <charset val="204"/>
      </rPr>
      <t xml:space="preserve"> N3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დაწესებულებაში</t>
    </r>
  </si>
  <si>
    <r>
      <t xml:space="preserve">გძელვადიანი ვიზიტებისათვის განკუთვნილი ადგილების შექმნა </t>
    </r>
    <r>
      <rPr>
        <sz val="8.5"/>
        <rFont val="Sylfaen"/>
        <family val="1"/>
        <charset val="204"/>
      </rPr>
      <t>ქალთა</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ტერიტორიაზე</t>
    </r>
  </si>
  <si>
    <r>
      <t xml:space="preserve">1. </t>
    </r>
    <r>
      <rPr>
        <sz val="8.5"/>
        <rFont val="Sylfaen"/>
        <family val="1"/>
        <charset val="204"/>
      </rPr>
      <t>გრძელვადიანი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ახალ</t>
    </r>
    <r>
      <rPr>
        <sz val="8.5"/>
        <rFont val="Times New Roman"/>
        <family val="1"/>
        <charset val="204"/>
      </rPr>
      <t xml:space="preserve">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დაწესებულებაში</t>
    </r>
  </si>
  <si>
    <r>
      <t xml:space="preserve">1. </t>
    </r>
    <r>
      <rPr>
        <sz val="8.5"/>
        <rFont val="Sylfaen"/>
        <family val="1"/>
        <charset val="204"/>
      </rPr>
      <t>გძელვადიანი</t>
    </r>
    <r>
      <rPr>
        <sz val="8.5"/>
        <rFont val="Times New Roman"/>
        <family val="1"/>
        <charset val="204"/>
      </rPr>
      <t xml:space="preserve"> </t>
    </r>
    <r>
      <rPr>
        <sz val="8.5"/>
        <rFont val="Sylfaen"/>
        <family val="1"/>
        <charset val="204"/>
      </rPr>
      <t>ვიზიტებისათვის</t>
    </r>
    <r>
      <rPr>
        <sz val="8.5"/>
        <rFont val="Times New Roman"/>
        <family val="1"/>
        <charset val="204"/>
      </rPr>
      <t xml:space="preserve"> </t>
    </r>
    <r>
      <rPr>
        <sz val="8.5"/>
        <rFont val="Sylfaen"/>
        <family val="1"/>
        <charset val="204"/>
      </rPr>
      <t>განკუთვნილი</t>
    </r>
    <r>
      <rPr>
        <sz val="8.5"/>
        <rFont val="Times New Roman"/>
        <family val="1"/>
        <charset val="204"/>
      </rPr>
      <t xml:space="preserve"> </t>
    </r>
    <r>
      <rPr>
        <sz val="8.5"/>
        <rFont val="Sylfaen"/>
        <family val="1"/>
        <charset val="204"/>
      </rPr>
      <t>ადგილების</t>
    </r>
    <r>
      <rPr>
        <sz val="8.5"/>
        <rFont val="Times New Roman"/>
        <family val="1"/>
        <charset val="204"/>
      </rPr>
      <t xml:space="preserve"> </t>
    </r>
    <r>
      <rPr>
        <sz val="8.5"/>
        <rFont val="Sylfaen"/>
        <family val="1"/>
        <charset val="204"/>
      </rPr>
      <t>შექმნა</t>
    </r>
    <r>
      <rPr>
        <sz val="8.5"/>
        <rFont val="Times New Roman"/>
        <family val="1"/>
        <charset val="204"/>
      </rPr>
      <t xml:space="preserve"> </t>
    </r>
    <r>
      <rPr>
        <sz val="8.5"/>
        <rFont val="Sylfaen"/>
        <family val="1"/>
        <charset val="204"/>
      </rPr>
      <t>გლდანის</t>
    </r>
    <r>
      <rPr>
        <sz val="8.5"/>
        <rFont val="Times New Roman"/>
        <family val="1"/>
        <charset val="204"/>
      </rPr>
      <t xml:space="preserve"> N8 </t>
    </r>
    <r>
      <rPr>
        <sz val="8.5"/>
        <rFont val="Sylfaen"/>
        <family val="1"/>
        <charset val="204"/>
      </rPr>
      <t>სასჯელაღსრულების</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ტერიტორიაზე</t>
    </r>
  </si>
  <si>
    <r>
      <t>სასჯელაღსრულების დაწესებულებებში</t>
    </r>
    <r>
      <rPr>
        <sz val="8.5"/>
        <rFont val="Times New Roman"/>
        <family val="1"/>
        <charset val="204"/>
      </rPr>
      <t xml:space="preserve">          </t>
    </r>
    <r>
      <rPr>
        <sz val="8.5"/>
        <rFont val="Sylfaen"/>
        <family val="1"/>
        <charset val="204"/>
      </rPr>
      <t>ოჯახთან</t>
    </r>
    <r>
      <rPr>
        <sz val="8.5"/>
        <rFont val="Times New Roman"/>
        <family val="1"/>
        <charset val="204"/>
      </rPr>
      <t xml:space="preserve"> </t>
    </r>
    <r>
      <rPr>
        <sz val="8.5"/>
        <rFont val="Sylfaen"/>
        <family val="1"/>
        <charset val="204"/>
      </rPr>
      <t>ურთიერთობის</t>
    </r>
    <r>
      <rPr>
        <sz val="8.5"/>
        <rFont val="Times New Roman"/>
        <family val="1"/>
        <charset val="204"/>
      </rPr>
      <t xml:space="preserve"> </t>
    </r>
    <r>
      <rPr>
        <sz val="8.5"/>
        <rFont val="Sylfaen"/>
        <family val="1"/>
        <charset val="204"/>
      </rPr>
      <t>უფლებით</t>
    </r>
    <r>
      <rPr>
        <sz val="8.5"/>
        <rFont val="Times New Roman"/>
        <family val="1"/>
        <charset val="204"/>
      </rPr>
      <t xml:space="preserve"> </t>
    </r>
    <r>
      <rPr>
        <sz val="8.5"/>
        <rFont val="Sylfaen"/>
        <family val="1"/>
        <charset val="204"/>
      </rPr>
      <t>უზრუნველყოფილი</t>
    </r>
    <r>
      <rPr>
        <sz val="8.5"/>
        <rFont val="Times New Roman"/>
        <family val="1"/>
        <charset val="204"/>
      </rPr>
      <t xml:space="preserve"> </t>
    </r>
    <r>
      <rPr>
        <sz val="8.5"/>
        <rFont val="Sylfaen"/>
        <family val="1"/>
        <charset val="204"/>
      </rPr>
      <t>თავისუფლება</t>
    </r>
    <r>
      <rPr>
        <sz val="8.5"/>
        <rFont val="Times New Roman"/>
        <family val="1"/>
        <charset val="204"/>
      </rPr>
      <t xml:space="preserve">  </t>
    </r>
    <r>
      <rPr>
        <sz val="8.5"/>
        <rFont val="Sylfaen"/>
        <family val="1"/>
        <charset val="204"/>
      </rPr>
      <t>აღკვეთილთა</t>
    </r>
    <r>
      <rPr>
        <sz val="8.5"/>
        <rFont val="Times New Roman"/>
        <family val="1"/>
        <charset val="204"/>
      </rPr>
      <t xml:space="preserve"> %-</t>
    </r>
    <r>
      <rPr>
        <sz val="8.5"/>
        <rFont val="Sylfaen"/>
        <family val="1"/>
        <charset val="204"/>
      </rPr>
      <t>ლი</t>
    </r>
    <r>
      <rPr>
        <sz val="8.5"/>
        <rFont val="Times New Roman"/>
        <family val="1"/>
        <charset val="204"/>
      </rPr>
      <t xml:space="preserve"> </t>
    </r>
    <r>
      <rPr>
        <sz val="8.5"/>
        <rFont val="Sylfaen"/>
        <family val="1"/>
        <charset val="204"/>
      </rPr>
      <t>რაოდენობა</t>
    </r>
    <r>
      <rPr>
        <sz val="8.5"/>
        <rFont val="Times New Roman"/>
        <family val="1"/>
        <charset val="204"/>
      </rPr>
      <t>.</t>
    </r>
  </si>
  <si>
    <r>
      <t xml:space="preserve">პროგრამა </t>
    </r>
    <r>
      <rPr>
        <sz val="8.5"/>
        <color rgb="FF000000"/>
        <rFont val="Sylfaen"/>
        <family val="1"/>
        <charset val="204"/>
      </rPr>
      <t>6.3.6 თავისუფლებააღკვეთილთა ახლობლების, ოჯახის წევრების და სხვა დაინტერესებულ პირთათვის კანონით გათვალისწინებული ინფორმაციის სწრაფად და ეფექტურად მოძიების, მოქალაქეთა რეგისტრაციისა და პაემნების სრულყოფილად ორგანიზების მიზნით მომსახურების გაუმჯობესება</t>
    </r>
  </si>
  <si>
    <r>
      <t xml:space="preserve">სად </t>
    </r>
    <r>
      <rPr>
        <sz val="8.5"/>
        <color theme="1"/>
        <rFont val="Times New Roman"/>
        <family val="1"/>
        <charset val="204"/>
      </rPr>
      <t>.</t>
    </r>
  </si>
  <si>
    <r>
      <t xml:space="preserve">  1.</t>
    </r>
    <r>
      <rPr>
        <sz val="8.5"/>
        <color theme="1"/>
        <rFont val="Sylfaen"/>
        <family val="1"/>
        <charset val="204"/>
      </rPr>
      <t>მოქალაქეთა</t>
    </r>
    <r>
      <rPr>
        <sz val="8.5"/>
        <color theme="1"/>
        <rFont val="Times New Roman"/>
        <family val="1"/>
        <charset val="204"/>
      </rPr>
      <t xml:space="preserve"> </t>
    </r>
    <r>
      <rPr>
        <sz val="8.5"/>
        <color theme="1"/>
        <rFont val="Sylfaen"/>
        <family val="1"/>
        <charset val="204"/>
      </rPr>
      <t>მომსახურეობის</t>
    </r>
    <r>
      <rPr>
        <sz val="8.5"/>
        <color theme="1"/>
        <rFont val="Times New Roman"/>
        <family val="1"/>
        <charset val="204"/>
      </rPr>
      <t xml:space="preserve"> </t>
    </r>
    <r>
      <rPr>
        <sz val="8.5"/>
        <color theme="1"/>
        <rFont val="Sylfaen"/>
        <family val="1"/>
        <charset val="204"/>
      </rPr>
      <t>გაუმჯობესების</t>
    </r>
    <r>
      <rPr>
        <sz val="8.5"/>
        <color theme="1"/>
        <rFont val="Times New Roman"/>
        <family val="1"/>
        <charset val="204"/>
      </rPr>
      <t xml:space="preserve"> </t>
    </r>
    <r>
      <rPr>
        <sz val="8.5"/>
        <color theme="1"/>
        <rFont val="Sylfaen"/>
        <family val="1"/>
        <charset val="204"/>
      </rPr>
      <t>მიზნით</t>
    </r>
    <r>
      <rPr>
        <sz val="8.5"/>
        <color theme="1"/>
        <rFont val="Times New Roman"/>
        <family val="1"/>
        <charset val="204"/>
      </rPr>
      <t xml:space="preserve"> </t>
    </r>
    <r>
      <rPr>
        <sz val="8.5"/>
        <color theme="1"/>
        <rFont val="Sylfaen"/>
        <family val="1"/>
        <charset val="204"/>
      </rPr>
      <t>შექმნილი</t>
    </r>
    <r>
      <rPr>
        <sz val="8.5"/>
        <color theme="1"/>
        <rFont val="Times New Roman"/>
        <family val="1"/>
        <charset val="204"/>
      </rPr>
      <t xml:space="preserve"> </t>
    </r>
    <r>
      <rPr>
        <sz val="8.5"/>
        <color theme="1"/>
        <rFont val="Sylfaen"/>
        <family val="1"/>
        <charset val="204"/>
      </rPr>
      <t>საზოგადოებრივი</t>
    </r>
    <r>
      <rPr>
        <sz val="8.5"/>
        <color theme="1"/>
        <rFont val="Times New Roman"/>
        <family val="1"/>
        <charset val="204"/>
      </rPr>
      <t xml:space="preserve"> </t>
    </r>
    <r>
      <rPr>
        <sz val="8.5"/>
        <color theme="1"/>
        <rFont val="Sylfaen"/>
        <family val="1"/>
        <charset val="204"/>
      </rPr>
      <t>მისაღების</t>
    </r>
    <r>
      <rPr>
        <sz val="8.5"/>
        <color theme="1"/>
        <rFont val="Times New Roman"/>
        <family val="1"/>
        <charset val="204"/>
      </rPr>
      <t xml:space="preserve"> </t>
    </r>
    <r>
      <rPr>
        <sz val="8.5"/>
        <color theme="1"/>
        <rFont val="Sylfaen"/>
        <family val="1"/>
        <charset val="204"/>
      </rPr>
      <t>შენობების</t>
    </r>
    <r>
      <rPr>
        <sz val="8.5"/>
        <color theme="1"/>
        <rFont val="Times New Roman"/>
        <family val="1"/>
        <charset val="204"/>
      </rPr>
      <t xml:space="preserve"> </t>
    </r>
    <r>
      <rPr>
        <sz val="8.5"/>
        <color theme="1"/>
        <rFont val="Sylfaen"/>
        <family val="1"/>
        <charset val="204"/>
      </rPr>
      <t>რაოდენობა</t>
    </r>
    <r>
      <rPr>
        <sz val="8.5"/>
        <color theme="1"/>
        <rFont val="Times New Roman"/>
        <family val="1"/>
        <charset val="204"/>
      </rPr>
      <t xml:space="preserve">   
2.საზოგადოებრივი მისაღების მომსახურებით უზრუნველყოფილ ხალხთა რაოდენობა</t>
    </r>
  </si>
  <si>
    <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#8 №15, #19, #6, #5, #16 </t>
    </r>
    <r>
      <rPr>
        <sz val="8.5"/>
        <color theme="1"/>
        <rFont val="Sylfaen"/>
        <family val="1"/>
        <charset val="204"/>
      </rPr>
      <t>და</t>
    </r>
    <r>
      <rPr>
        <sz val="8.5"/>
        <color theme="1"/>
        <rFont val="Times New Roman"/>
        <family val="1"/>
        <charset val="204"/>
      </rPr>
      <t xml:space="preserve"> #17 </t>
    </r>
    <r>
      <rPr>
        <sz val="8.5"/>
        <color theme="1"/>
        <rFont val="Sylfaen"/>
        <family val="1"/>
        <charset val="204"/>
      </rPr>
      <t>დაწესებულებების</t>
    </r>
    <r>
      <rPr>
        <sz val="8.5"/>
        <color theme="1"/>
        <rFont val="Times New Roman"/>
        <family val="1"/>
        <charset val="204"/>
      </rPr>
      <t xml:space="preserve"> </t>
    </r>
    <r>
      <rPr>
        <sz val="8.5"/>
        <color theme="1"/>
        <rFont val="Sylfaen"/>
        <family val="1"/>
        <charset val="204"/>
      </rPr>
      <t>მიმდებარე</t>
    </r>
    <r>
      <rPr>
        <sz val="8.5"/>
        <color theme="1"/>
        <rFont val="Times New Roman"/>
        <family val="1"/>
        <charset val="204"/>
      </rPr>
      <t xml:space="preserve"> </t>
    </r>
    <r>
      <rPr>
        <sz val="8.5"/>
        <color theme="1"/>
        <rFont val="Sylfaen"/>
        <family val="1"/>
        <charset val="204"/>
      </rPr>
      <t>ტერიტორიაზე</t>
    </r>
    <r>
      <rPr>
        <sz val="8.5"/>
        <color theme="1"/>
        <rFont val="Times New Roman"/>
        <family val="1"/>
        <charset val="204"/>
      </rPr>
      <t xml:space="preserve"> </t>
    </r>
    <r>
      <rPr>
        <sz val="8.5"/>
        <color theme="1"/>
        <rFont val="Sylfaen"/>
        <family val="1"/>
        <charset val="204"/>
      </rPr>
      <t>აშენებულია</t>
    </r>
    <r>
      <rPr>
        <sz val="8.5"/>
        <color theme="1"/>
        <rFont val="Times New Roman"/>
        <family val="1"/>
        <charset val="204"/>
      </rPr>
      <t xml:space="preserve">  1 </t>
    </r>
    <r>
      <rPr>
        <sz val="8.5"/>
        <color theme="1"/>
        <rFont val="Sylfaen"/>
        <family val="1"/>
        <charset val="204"/>
      </rPr>
      <t>საზოგადოებრივი</t>
    </r>
    <r>
      <rPr>
        <sz val="8.5"/>
        <color theme="1"/>
        <rFont val="Times New Roman"/>
        <family val="1"/>
        <charset val="204"/>
      </rPr>
      <t xml:space="preserve"> </t>
    </r>
    <r>
      <rPr>
        <sz val="8.5"/>
        <color theme="1"/>
        <rFont val="Sylfaen"/>
        <family val="1"/>
        <charset val="204"/>
      </rPr>
      <t>კონსულტანტის</t>
    </r>
    <r>
      <rPr>
        <sz val="8.5"/>
        <color theme="1"/>
        <rFont val="Times New Roman"/>
        <family val="1"/>
        <charset val="204"/>
      </rPr>
      <t xml:space="preserve"> </t>
    </r>
    <r>
      <rPr>
        <sz val="8.5"/>
        <color theme="1"/>
        <rFont val="Sylfaen"/>
        <family val="1"/>
        <charset val="204"/>
      </rPr>
      <t>შენობა</t>
    </r>
    <r>
      <rPr>
        <sz val="8.5"/>
        <color theme="1"/>
        <rFont val="Times New Roman"/>
        <family val="1"/>
        <charset val="204"/>
      </rPr>
      <t xml:space="preserve">. </t>
    </r>
    <r>
      <rPr>
        <sz val="8.5"/>
        <color theme="1"/>
        <rFont val="Sylfaen"/>
        <family val="1"/>
        <charset val="204"/>
      </rPr>
      <t>საზოგადოებრივი</t>
    </r>
    <r>
      <rPr>
        <sz val="8.5"/>
        <color theme="1"/>
        <rFont val="Times New Roman"/>
        <family val="1"/>
        <charset val="204"/>
      </rPr>
      <t xml:space="preserve"> </t>
    </r>
    <r>
      <rPr>
        <sz val="8.5"/>
        <color theme="1"/>
        <rFont val="Sylfaen"/>
        <family val="1"/>
        <charset val="204"/>
      </rPr>
      <t>მისაღები</t>
    </r>
    <r>
      <rPr>
        <sz val="8.5"/>
        <color theme="1"/>
        <rFont val="Times New Roman"/>
        <family val="1"/>
        <charset val="204"/>
      </rPr>
      <t xml:space="preserve"> </t>
    </r>
    <r>
      <rPr>
        <sz val="8.5"/>
        <color theme="1"/>
        <rFont val="Sylfaen"/>
        <family val="1"/>
        <charset val="204"/>
      </rPr>
      <t>აშენებულია</t>
    </r>
    <r>
      <rPr>
        <sz val="8.5"/>
        <color theme="1"/>
        <rFont val="Times New Roman"/>
        <family val="1"/>
        <charset val="204"/>
      </rPr>
      <t xml:space="preserve"> </t>
    </r>
    <r>
      <rPr>
        <sz val="8.5"/>
        <color theme="1"/>
        <rFont val="Sylfaen"/>
        <family val="1"/>
        <charset val="204"/>
      </rP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t>
    </r>
    <r>
      <rPr>
        <sz val="8.5"/>
        <color theme="1"/>
        <rFont val="Sylfaen"/>
        <family val="1"/>
        <charset val="204"/>
      </rPr>
      <t>ადმინისტრაციული</t>
    </r>
    <r>
      <rPr>
        <sz val="8.5"/>
        <color theme="1"/>
        <rFont val="Times New Roman"/>
        <family val="1"/>
        <charset val="204"/>
      </rPr>
      <t xml:space="preserve"> </t>
    </r>
    <r>
      <rPr>
        <sz val="8.5"/>
        <color theme="1"/>
        <rFont val="Sylfaen"/>
        <family val="1"/>
        <charset val="204"/>
      </rPr>
      <t>შენობის</t>
    </r>
    <r>
      <rPr>
        <sz val="8.5"/>
        <color theme="1"/>
        <rFont val="Times New Roman"/>
        <family val="1"/>
        <charset val="204"/>
      </rPr>
      <t xml:space="preserve"> </t>
    </r>
    <r>
      <rPr>
        <sz val="8.5"/>
        <color theme="1"/>
        <rFont val="Sylfaen"/>
        <family val="1"/>
        <charset val="204"/>
      </rPr>
      <t>ტერიტორიაზეც</t>
    </r>
  </si>
  <si>
    <r>
      <t>სასჯელაღსრულების</t>
    </r>
    <r>
      <rPr>
        <sz val="8.5"/>
        <color theme="1"/>
        <rFont val="Times New Roman"/>
        <family val="1"/>
        <charset val="204"/>
      </rPr>
      <t xml:space="preserve"> </t>
    </r>
    <r>
      <rPr>
        <sz val="8.5"/>
        <color theme="1"/>
        <rFont val="Sylfaen"/>
        <family val="1"/>
        <charset val="204"/>
      </rPr>
      <t>დეპარტამენტის</t>
    </r>
    <r>
      <rPr>
        <sz val="8.5"/>
        <color theme="1"/>
        <rFont val="Times New Roman"/>
        <family val="1"/>
        <charset val="204"/>
      </rPr>
      <t xml:space="preserve">  #2, </t>
    </r>
  </si>
  <si>
    <r>
      <t>სასჯელაღსრულების</t>
    </r>
    <r>
      <rPr>
        <sz val="8.5"/>
        <rFont val="Times New Roman"/>
        <family val="1"/>
        <charset val="204"/>
      </rPr>
      <t xml:space="preserve"> </t>
    </r>
    <r>
      <rPr>
        <sz val="8.5"/>
        <rFont val="Sylfaen"/>
        <family val="1"/>
        <charset val="204"/>
      </rPr>
      <t>დეპარტამენტის</t>
    </r>
    <r>
      <rPr>
        <sz val="8.5"/>
        <rFont val="Times New Roman"/>
        <family val="1"/>
        <charset val="204"/>
      </rPr>
      <t xml:space="preserve"> №14 </t>
    </r>
    <r>
      <rPr>
        <sz val="8.5"/>
        <rFont val="Sylfaen"/>
        <family val="1"/>
        <charset val="204"/>
      </rPr>
      <t>და</t>
    </r>
    <r>
      <rPr>
        <sz val="8.5"/>
        <rFont val="Times New Roman"/>
        <family val="1"/>
        <charset val="204"/>
      </rPr>
      <t xml:space="preserve"> N11 </t>
    </r>
    <r>
      <rPr>
        <sz val="8.5"/>
        <rFont val="Sylfaen"/>
        <family val="1"/>
        <charset val="204"/>
      </rPr>
      <t>დაწესებულებების</t>
    </r>
    <r>
      <rPr>
        <sz val="8.5"/>
        <rFont val="Times New Roman"/>
        <family val="1"/>
        <charset val="204"/>
      </rPr>
      <t xml:space="preserve"> </t>
    </r>
    <r>
      <rPr>
        <sz val="8.5"/>
        <rFont val="Sylfaen"/>
        <family val="1"/>
        <charset val="204"/>
      </rPr>
      <t>მიმდებარე</t>
    </r>
    <r>
      <rPr>
        <sz val="8.5"/>
        <rFont val="Times New Roman"/>
        <family val="1"/>
        <charset val="204"/>
      </rPr>
      <t xml:space="preserve"> </t>
    </r>
    <r>
      <rPr>
        <sz val="8.5"/>
        <rFont val="Sylfaen"/>
        <family val="1"/>
        <charset val="204"/>
      </rPr>
      <t>ტერიტორიაზე</t>
    </r>
    <r>
      <rPr>
        <sz val="8.5"/>
        <rFont val="Times New Roman"/>
        <family val="1"/>
        <charset val="204"/>
      </rPr>
      <t xml:space="preserve"> </t>
    </r>
    <r>
      <rPr>
        <sz val="8.5"/>
        <rFont val="Sylfaen"/>
        <family val="1"/>
        <charset val="204"/>
      </rPr>
      <t>აშენებულია</t>
    </r>
    <r>
      <rPr>
        <sz val="8.5"/>
        <rFont val="Times New Roman"/>
        <family val="1"/>
        <charset val="204"/>
      </rPr>
      <t xml:space="preserve"> </t>
    </r>
    <r>
      <rPr>
        <sz val="8.5"/>
        <rFont val="Sylfaen"/>
        <family val="1"/>
        <charset val="204"/>
      </rPr>
      <t>საზოგადოებრივი</t>
    </r>
    <r>
      <rPr>
        <sz val="8.5"/>
        <rFont val="Times New Roman"/>
        <family val="1"/>
        <charset val="204"/>
      </rPr>
      <t xml:space="preserve"> </t>
    </r>
    <r>
      <rPr>
        <sz val="8.5"/>
        <rFont val="Sylfaen"/>
        <family val="1"/>
        <charset val="204"/>
      </rPr>
      <t>კონსულტანტის</t>
    </r>
    <r>
      <rPr>
        <sz val="8.5"/>
        <rFont val="Times New Roman"/>
        <family val="1"/>
        <charset val="204"/>
      </rPr>
      <t xml:space="preserve"> </t>
    </r>
    <r>
      <rPr>
        <sz val="8.5"/>
        <rFont val="Sylfaen"/>
        <family val="1"/>
        <charset val="204"/>
      </rPr>
      <t>შენობა</t>
    </r>
  </si>
  <si>
    <r>
      <t>დაბა</t>
    </r>
    <r>
      <rPr>
        <sz val="8.5"/>
        <color theme="1"/>
        <rFont val="Times New Roman"/>
        <family val="1"/>
        <charset val="204"/>
      </rPr>
      <t xml:space="preserve"> </t>
    </r>
    <r>
      <rPr>
        <sz val="8.5"/>
        <color theme="1"/>
        <rFont val="Sylfaen"/>
        <family val="1"/>
        <charset val="204"/>
      </rPr>
      <t xml:space="preserve">ლაითურში და </t>
    </r>
    <r>
      <rPr>
        <sz val="8.5"/>
        <color theme="1"/>
        <rFont val="Times New Roman"/>
        <family val="1"/>
        <charset val="204"/>
      </rPr>
      <t xml:space="preserve"> </t>
    </r>
    <r>
      <rPr>
        <sz val="8.5"/>
        <color theme="1"/>
        <rFont val="Sylfaen"/>
        <family val="1"/>
        <charset val="204"/>
      </rPr>
      <t>ახალი</t>
    </r>
    <r>
      <rPr>
        <sz val="8.5"/>
        <color theme="1"/>
        <rFont val="Times New Roman"/>
        <family val="1"/>
        <charset val="204"/>
      </rPr>
      <t xml:space="preserve"> </t>
    </r>
    <r>
      <rPr>
        <sz val="8.5"/>
        <color theme="1"/>
        <rFont val="Sylfaen"/>
        <family val="1"/>
        <charset val="204"/>
      </rPr>
      <t>დაწესებულების</t>
    </r>
    <r>
      <rPr>
        <sz val="8.5"/>
        <color theme="1"/>
        <rFont val="Times New Roman"/>
        <family val="1"/>
        <charset val="204"/>
      </rPr>
      <t xml:space="preserve"> </t>
    </r>
    <r>
      <rPr>
        <sz val="8.5"/>
        <color theme="1"/>
        <rFont val="Sylfaen"/>
        <family val="1"/>
        <charset val="204"/>
      </rPr>
      <t>მიმდებარე</t>
    </r>
    <r>
      <rPr>
        <sz val="8.5"/>
        <color theme="1"/>
        <rFont val="Times New Roman"/>
        <family val="1"/>
        <charset val="204"/>
      </rPr>
      <t xml:space="preserve"> </t>
    </r>
    <r>
      <rPr>
        <sz val="8.5"/>
        <color theme="1"/>
        <rFont val="Sylfaen"/>
        <family val="1"/>
        <charset val="204"/>
      </rPr>
      <t>ტერტორაზე აშენებულია საზოგადოებრივი</t>
    </r>
    <r>
      <rPr>
        <sz val="8.5"/>
        <color theme="1"/>
        <rFont val="Times New Roman"/>
        <family val="1"/>
        <charset val="204"/>
      </rPr>
      <t xml:space="preserve"> </t>
    </r>
    <r>
      <rPr>
        <sz val="8.5"/>
        <color theme="1"/>
        <rFont val="Sylfaen"/>
        <family val="1"/>
        <charset val="204"/>
      </rPr>
      <t>მისაღები</t>
    </r>
  </si>
  <si>
    <r>
      <t xml:space="preserve"> სად</t>
    </r>
    <r>
      <rPr>
        <sz val="8.5"/>
        <color rgb="FF000000"/>
        <rFont val="Times New Roman"/>
        <family val="1"/>
        <charset val="204"/>
      </rPr>
      <t>.</t>
    </r>
  </si>
  <si>
    <r>
      <t>1.რესოციალიზაცია/რეაბილიტაციის</t>
    </r>
    <r>
      <rPr>
        <sz val="8.5"/>
        <color rgb="FF000000"/>
        <rFont val="Times New Roman"/>
        <family val="1"/>
        <charset val="204"/>
      </rPr>
      <t xml:space="preserve"> </t>
    </r>
    <r>
      <rPr>
        <sz val="8.5"/>
        <color rgb="FF000000"/>
        <rFont val="Sylfaen"/>
        <family val="1"/>
        <charset val="204"/>
      </rPr>
      <t>პროგრამებით</t>
    </r>
    <r>
      <rPr>
        <sz val="8.5"/>
        <color rgb="FF000000"/>
        <rFont val="Times New Roman"/>
        <family val="1"/>
        <charset val="204"/>
      </rPr>
      <t xml:space="preserve"> </t>
    </r>
    <r>
      <rPr>
        <sz val="8.5"/>
        <color rgb="FF000000"/>
        <rFont val="Sylfaen"/>
        <family val="1"/>
        <charset val="204"/>
      </rPr>
      <t xml:space="preserve">უზრუნველყოფილ მსჯავრდებულთა %-ლი მაჩვენებელი; 
2. ინდივიდუალური მიდგომებით უზრუნველყოფილ მსჯავრდებულთა %-ლი მაჩვენებელი </t>
    </r>
  </si>
  <si>
    <r>
      <t>არასრულწლოვანი</t>
    </r>
    <r>
      <rPr>
        <sz val="8.5"/>
        <color rgb="FF000000"/>
        <rFont val="Times New Roman"/>
        <family val="1"/>
        <charset val="204"/>
      </rPr>
      <t xml:space="preserve"> </t>
    </r>
    <r>
      <rPr>
        <sz val="8.5"/>
        <color rgb="FF000000"/>
        <rFont val="Sylfaen"/>
        <family val="1"/>
        <charset val="204"/>
      </rPr>
      <t>მსჯავრდებულების</t>
    </r>
    <r>
      <rPr>
        <sz val="8.5"/>
        <color rgb="FF000000"/>
        <rFont val="Times New Roman"/>
        <family val="1"/>
        <charset val="204"/>
      </rPr>
      <t xml:space="preserve"> </t>
    </r>
    <r>
      <rPr>
        <sz val="8.5"/>
        <color rgb="FF000000"/>
        <rFont val="Sylfaen"/>
        <family val="1"/>
        <charset val="204"/>
      </rPr>
      <t>მიმართ</t>
    </r>
    <r>
      <rPr>
        <sz val="8.5"/>
        <color rgb="FF000000"/>
        <rFont val="Times New Roman"/>
        <family val="1"/>
        <charset val="204"/>
      </rPr>
      <t xml:space="preserve"> </t>
    </r>
    <r>
      <rPr>
        <sz val="8.5"/>
        <color rgb="FF000000"/>
        <rFont val="Sylfaen"/>
        <family val="1"/>
        <charset val="204"/>
      </rPr>
      <t>მიმდინარეობდა</t>
    </r>
    <r>
      <rPr>
        <sz val="8.5"/>
        <color rgb="FF000000"/>
        <rFont val="Times New Roman"/>
        <family val="1"/>
        <charset val="204"/>
      </rPr>
      <t xml:space="preserve"> </t>
    </r>
    <r>
      <rPr>
        <sz val="8.5"/>
        <color rgb="FF000000"/>
        <rFont val="Sylfaen"/>
        <family val="1"/>
        <charset val="204"/>
      </rPr>
      <t>სასჯელის</t>
    </r>
    <r>
      <rPr>
        <sz val="8.5"/>
        <color rgb="FF000000"/>
        <rFont val="Times New Roman"/>
        <family val="1"/>
        <charset val="204"/>
      </rPr>
      <t xml:space="preserve"> </t>
    </r>
    <r>
      <rPr>
        <sz val="8.5"/>
        <color rgb="FF000000"/>
        <rFont val="Sylfaen"/>
        <family val="1"/>
        <charset val="204"/>
      </rPr>
      <t>მოხდის</t>
    </r>
    <r>
      <rPr>
        <sz val="8.5"/>
        <color rgb="FF000000"/>
        <rFont val="Times New Roman"/>
        <family val="1"/>
        <charset val="204"/>
      </rPr>
      <t xml:space="preserve"> </t>
    </r>
    <r>
      <rPr>
        <sz val="8.5"/>
        <color rgb="FF000000"/>
        <rFont val="Sylfaen"/>
        <family val="1"/>
        <charset val="204"/>
      </rPr>
      <t>ინდივიდუალური</t>
    </r>
    <r>
      <rPr>
        <sz val="8.5"/>
        <color rgb="FF000000"/>
        <rFont val="Times New Roman"/>
        <family val="1"/>
        <charset val="204"/>
      </rPr>
      <t xml:space="preserve"> </t>
    </r>
    <r>
      <rPr>
        <sz val="8.5"/>
        <color rgb="FF000000"/>
        <rFont val="Sylfaen"/>
        <family val="1"/>
        <charset val="204"/>
      </rPr>
      <t>გეგმის</t>
    </r>
    <r>
      <rPr>
        <sz val="8.5"/>
        <color rgb="FF000000"/>
        <rFont val="Times New Roman"/>
        <family val="1"/>
        <charset val="204"/>
      </rPr>
      <t xml:space="preserve"> </t>
    </r>
    <r>
      <rPr>
        <sz val="8.5"/>
        <color rgb="FF000000"/>
        <rFont val="Sylfaen"/>
        <family val="1"/>
        <charset val="204"/>
      </rPr>
      <t>პროცესი</t>
    </r>
  </si>
  <si>
    <r>
      <t xml:space="preserve">1. </t>
    </r>
    <r>
      <rPr>
        <sz val="8.5"/>
        <color rgb="FF000000"/>
        <rFont val="Sylfaen"/>
        <family val="1"/>
        <charset val="204"/>
      </rPr>
      <t>მსჯავრდებულთათვის</t>
    </r>
    <r>
      <rPr>
        <sz val="8.5"/>
        <color rgb="FF000000"/>
        <rFont val="Times New Roman"/>
        <family val="1"/>
        <charset val="204"/>
      </rPr>
      <t xml:space="preserve"> </t>
    </r>
    <r>
      <rPr>
        <sz val="8.5"/>
        <color rgb="FF000000"/>
        <rFont val="Sylfaen"/>
        <family val="1"/>
        <charset val="204"/>
      </rPr>
      <t>შრომის</t>
    </r>
    <r>
      <rPr>
        <sz val="8.5"/>
        <color rgb="FF000000"/>
        <rFont val="Times New Roman"/>
        <family val="1"/>
        <charset val="204"/>
      </rPr>
      <t xml:space="preserve"> </t>
    </r>
    <r>
      <rPr>
        <sz val="8.5"/>
        <color rgb="FF000000"/>
        <rFont val="Sylfaen"/>
        <family val="1"/>
        <charset val="204"/>
      </rPr>
      <t>შესაძლებლობა</t>
    </r>
    <r>
      <rPr>
        <sz val="8.5"/>
        <color rgb="FF000000"/>
        <rFont val="Times New Roman"/>
        <family val="1"/>
        <charset val="204"/>
      </rPr>
      <t xml:space="preserve"> </t>
    </r>
    <r>
      <rPr>
        <sz val="8.5"/>
        <color rgb="FF000000"/>
        <rFont val="Sylfaen"/>
        <family val="1"/>
        <charset val="204"/>
      </rPr>
      <t>გაზრდილია</t>
    </r>
    <r>
      <rPr>
        <sz val="8.5"/>
        <color rgb="FF000000"/>
        <rFont val="Times New Roman"/>
        <family val="1"/>
        <charset val="204"/>
      </rPr>
      <t xml:space="preserve">.    
2.სასჯელაღსრულების დაწესებულებებში გაზრდილია განათლების მიღების შესაძლებლობაპროფესიული/სახელობო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t>
    </r>
  </si>
  <si>
    <r>
      <t>ქვეროგრამა</t>
    </r>
    <r>
      <rPr>
        <sz val="8.5"/>
        <rFont val="Times New Roman"/>
        <family val="1"/>
        <charset val="204"/>
      </rPr>
      <t xml:space="preserve">  6.4.1 - </t>
    </r>
    <r>
      <rPr>
        <sz val="8.5"/>
        <rFont val="Sylfaen"/>
        <family val="1"/>
        <charset val="204"/>
      </rPr>
      <t>მსჯავრდებულთა</t>
    </r>
    <r>
      <rPr>
        <sz val="8.5"/>
        <rFont val="Times New Roman"/>
        <family val="1"/>
        <charset val="204"/>
      </rPr>
      <t xml:space="preserve"> </t>
    </r>
    <r>
      <rPr>
        <sz val="8.5"/>
        <rFont val="Sylfaen"/>
        <family val="1"/>
        <charset val="204"/>
      </rPr>
      <t>შრომის</t>
    </r>
    <r>
      <rPr>
        <sz val="8.5"/>
        <rFont val="Times New Roman"/>
        <family val="1"/>
        <charset val="204"/>
      </rPr>
      <t xml:space="preserve"> </t>
    </r>
    <r>
      <rPr>
        <sz val="8.5"/>
        <rFont val="Sylfaen"/>
        <family val="1"/>
        <charset val="204"/>
      </rPr>
      <t>შესაძლებლობის</t>
    </r>
    <r>
      <rPr>
        <sz val="8.5"/>
        <rFont val="Times New Roman"/>
        <family val="1"/>
        <charset val="204"/>
      </rPr>
      <t xml:space="preserve"> </t>
    </r>
    <r>
      <rPr>
        <sz val="8.5"/>
        <rFont val="Sylfaen"/>
        <family val="1"/>
        <charset val="204"/>
      </rPr>
      <t>გაზრდისათვის</t>
    </r>
    <r>
      <rPr>
        <sz val="8.5"/>
        <rFont val="Times New Roman"/>
        <family val="1"/>
        <charset val="204"/>
      </rPr>
      <t xml:space="preserve"> </t>
    </r>
    <r>
      <rPr>
        <sz val="8.5"/>
        <rFont val="Sylfaen"/>
        <family val="1"/>
        <charset val="204"/>
      </rPr>
      <t>საწარმოო</t>
    </r>
    <r>
      <rPr>
        <sz val="8.5"/>
        <rFont val="Times New Roman"/>
        <family val="1"/>
        <charset val="204"/>
      </rPr>
      <t xml:space="preserve"> </t>
    </r>
    <r>
      <rPr>
        <sz val="8.5"/>
        <rFont val="Sylfaen"/>
        <family val="1"/>
        <charset val="204"/>
      </rPr>
      <t>ზონების</t>
    </r>
    <r>
      <rPr>
        <sz val="8.5"/>
        <rFont val="Times New Roman"/>
        <family val="1"/>
        <charset val="204"/>
      </rPr>
      <t xml:space="preserve"> </t>
    </r>
    <r>
      <rPr>
        <sz val="8.5"/>
        <rFont val="Sylfaen"/>
        <family val="1"/>
        <charset val="204"/>
      </rPr>
      <t>და მინი დასაქმების კერების შექმნა</t>
    </r>
    <r>
      <rPr>
        <sz val="8.5"/>
        <rFont val="Times New Roman"/>
        <family val="1"/>
        <charset val="204"/>
      </rPr>
      <t xml:space="preserve"> </t>
    </r>
    <r>
      <rPr>
        <sz val="8.5"/>
        <rFont val="Sylfaen"/>
        <family val="1"/>
        <charset val="204"/>
      </rPr>
      <t>დაწესებულებების</t>
    </r>
    <r>
      <rPr>
        <sz val="8.5"/>
        <rFont val="Times New Roman"/>
        <family val="1"/>
        <charset val="204"/>
      </rPr>
      <t xml:space="preserve"> </t>
    </r>
    <r>
      <rPr>
        <sz val="8.5"/>
        <rFont val="Sylfaen"/>
        <family val="1"/>
        <charset val="204"/>
      </rPr>
      <t>ტერიტორიაზე</t>
    </r>
  </si>
  <si>
    <r>
      <t xml:space="preserve">M.C.L.A. / </t>
    </r>
    <r>
      <rPr>
        <sz val="8.5"/>
        <rFont val="Sylfaen"/>
        <family val="1"/>
        <charset val="204"/>
      </rPr>
      <t xml:space="preserve">სად </t>
    </r>
  </si>
  <si>
    <r>
      <t xml:space="preserve"> 1. 2012 </t>
    </r>
    <r>
      <rPr>
        <sz val="8.5"/>
        <rFont val="Sylfaen"/>
        <family val="1"/>
        <charset val="204"/>
      </rPr>
      <t>წლის</t>
    </r>
    <r>
      <rPr>
        <sz val="8.5"/>
        <rFont val="Times New Roman"/>
        <family val="1"/>
        <charset val="204"/>
      </rPr>
      <t xml:space="preserve"> </t>
    </r>
    <r>
      <rPr>
        <sz val="8.5"/>
        <rFont val="Sylfaen"/>
        <family val="1"/>
        <charset val="204"/>
      </rPr>
      <t>განმავლობაში</t>
    </r>
    <r>
      <rPr>
        <sz val="8.5"/>
        <rFont val="Times New Roman"/>
        <family val="1"/>
        <charset val="204"/>
      </rPr>
      <t xml:space="preserve"> </t>
    </r>
    <r>
      <rPr>
        <sz val="8.5"/>
        <rFont val="Sylfaen"/>
        <family val="1"/>
        <charset val="204"/>
      </rPr>
      <t>სულ</t>
    </r>
    <r>
      <rPr>
        <sz val="8.5"/>
        <rFont val="Times New Roman"/>
        <family val="1"/>
        <charset val="204"/>
      </rPr>
      <t xml:space="preserve"> </t>
    </r>
    <r>
      <rPr>
        <sz val="8.5"/>
        <rFont val="Sylfaen"/>
        <family val="1"/>
        <charset val="204"/>
      </rPr>
      <t>დასაქმებული</t>
    </r>
    <r>
      <rPr>
        <sz val="8.5"/>
        <rFont val="Times New Roman"/>
        <family val="1"/>
        <charset val="204"/>
      </rPr>
      <t xml:space="preserve"> </t>
    </r>
    <r>
      <rPr>
        <sz val="8.5"/>
        <rFont val="Sylfaen"/>
        <family val="1"/>
        <charset val="204"/>
      </rPr>
      <t>იყო</t>
    </r>
    <r>
      <rPr>
        <sz val="8.5"/>
        <rFont val="Times New Roman"/>
        <family val="1"/>
        <charset val="204"/>
      </rPr>
      <t xml:space="preserve"> 26 </t>
    </r>
    <r>
      <rPr>
        <sz val="8.5"/>
        <rFont val="Sylfaen"/>
        <family val="1"/>
        <charset val="204"/>
      </rPr>
      <t>ადამიანი</t>
    </r>
    <r>
      <rPr>
        <sz val="8.5"/>
        <rFont val="Times New Roman"/>
        <family val="1"/>
        <charset val="204"/>
      </rPr>
      <t>.                                               2.</t>
    </r>
    <r>
      <rPr>
        <sz val="8.5"/>
        <rFont val="Sylfaen"/>
        <family val="1"/>
        <charset val="204"/>
      </rPr>
      <t>საწარმოო</t>
    </r>
    <r>
      <rPr>
        <sz val="8.5"/>
        <rFont val="Times New Roman"/>
        <family val="1"/>
        <charset val="204"/>
      </rPr>
      <t xml:space="preserve"> </t>
    </r>
    <r>
      <rPr>
        <sz val="8.5"/>
        <rFont val="Sylfaen"/>
        <family val="1"/>
        <charset val="204"/>
      </rPr>
      <t>ზონა</t>
    </r>
    <r>
      <rPr>
        <sz val="8.5"/>
        <rFont val="Times New Roman"/>
        <family val="1"/>
        <charset val="204"/>
      </rPr>
      <t xml:space="preserve"> </t>
    </r>
    <r>
      <rPr>
        <sz val="8.5"/>
        <rFont val="Sylfaen"/>
        <family val="1"/>
        <charset val="204"/>
      </rPr>
      <t>არ</t>
    </r>
    <r>
      <rPr>
        <sz val="8.5"/>
        <rFont val="Times New Roman"/>
        <family val="1"/>
        <charset val="204"/>
      </rPr>
      <t xml:space="preserve"> </t>
    </r>
    <r>
      <rPr>
        <sz val="8.5"/>
        <rFont val="Sylfaen"/>
        <family val="1"/>
        <charset val="204"/>
      </rPr>
      <t>არსებობს</t>
    </r>
  </si>
  <si>
    <r>
      <t>1.</t>
    </r>
    <r>
      <rPr>
        <sz val="8.5"/>
        <rFont val="Sylfaen"/>
        <family val="1"/>
        <charset val="204"/>
      </rPr>
      <t>საწარმოო</t>
    </r>
    <r>
      <rPr>
        <sz val="8.5"/>
        <rFont val="Times New Roman"/>
        <family val="1"/>
        <charset val="204"/>
      </rPr>
      <t xml:space="preserve"> </t>
    </r>
    <r>
      <rPr>
        <sz val="8.5"/>
        <rFont val="Sylfaen"/>
        <family val="1"/>
        <charset val="204"/>
      </rPr>
      <t>ზონების</t>
    </r>
    <r>
      <rPr>
        <sz val="8.5"/>
        <rFont val="Times New Roman"/>
        <family val="1"/>
        <charset val="204"/>
      </rPr>
      <t xml:space="preserve"> </t>
    </r>
    <r>
      <rPr>
        <sz val="8.5"/>
        <rFont val="Sylfaen"/>
        <family val="1"/>
        <charset val="204"/>
      </rPr>
      <t>ჩამოყალიბებისათვის</t>
    </r>
    <r>
      <rPr>
        <sz val="8.5"/>
        <rFont val="Times New Roman"/>
        <family val="1"/>
        <charset val="204"/>
      </rPr>
      <t xml:space="preserve"> </t>
    </r>
    <r>
      <rPr>
        <sz val="8.5"/>
        <rFont val="Sylfaen"/>
        <family val="1"/>
        <charset val="204"/>
      </rPr>
      <t>საჭირო</t>
    </r>
    <r>
      <rPr>
        <sz val="8.5"/>
        <rFont val="Times New Roman"/>
        <family val="1"/>
        <charset val="204"/>
      </rPr>
      <t xml:space="preserve"> </t>
    </r>
    <r>
      <rPr>
        <sz val="8.5"/>
        <rFont val="Sylfaen"/>
        <family val="1"/>
        <charset val="204"/>
      </rPr>
      <t>საკანონმდებლო</t>
    </r>
    <r>
      <rPr>
        <sz val="8.5"/>
        <rFont val="Times New Roman"/>
        <family val="1"/>
        <charset val="204"/>
      </rPr>
      <t xml:space="preserve"> </t>
    </r>
    <r>
      <rPr>
        <sz val="8.5"/>
        <rFont val="Sylfaen"/>
        <family val="1"/>
        <charset val="204"/>
      </rPr>
      <t>ცვლილების</t>
    </r>
    <r>
      <rPr>
        <sz val="8.5"/>
        <rFont val="Times New Roman"/>
        <family val="1"/>
        <charset val="204"/>
      </rPr>
      <t xml:space="preserve"> </t>
    </r>
    <r>
      <rPr>
        <sz val="8.5"/>
        <rFont val="Sylfaen"/>
        <family val="1"/>
        <charset val="204"/>
      </rPr>
      <t>მომზადება</t>
    </r>
    <r>
      <rPr>
        <u/>
        <sz val="8.5"/>
        <rFont val="Times New Roman"/>
        <family val="1"/>
        <charset val="204"/>
      </rPr>
      <t xml:space="preserve"> </t>
    </r>
    <r>
      <rPr>
        <sz val="8.5"/>
        <rFont val="Sylfaen"/>
        <family val="1"/>
        <charset val="204"/>
      </rPr>
      <t>და</t>
    </r>
    <r>
      <rPr>
        <sz val="8.5"/>
        <rFont val="Times New Roman"/>
        <family val="1"/>
        <charset val="204"/>
      </rPr>
      <t xml:space="preserve"> N16 </t>
    </r>
    <r>
      <rPr>
        <sz val="8.5"/>
        <rFont val="Sylfaen"/>
        <family val="1"/>
        <charset val="204"/>
      </rPr>
      <t>დაწესებულების</t>
    </r>
    <r>
      <rPr>
        <sz val="8.5"/>
        <rFont val="Times New Roman"/>
        <family val="1"/>
        <charset val="204"/>
      </rPr>
      <t xml:space="preserve"> </t>
    </r>
    <r>
      <rPr>
        <sz val="8.5"/>
        <rFont val="Sylfaen"/>
        <family val="1"/>
        <charset val="204"/>
      </rPr>
      <t>ტერიტორიაზე</t>
    </r>
    <r>
      <rPr>
        <sz val="8.5"/>
        <rFont val="Times New Roman"/>
        <family val="1"/>
        <charset val="204"/>
      </rPr>
      <t xml:space="preserve"> </t>
    </r>
    <r>
      <rPr>
        <sz val="8.5"/>
        <rFont val="Sylfaen"/>
        <family val="1"/>
        <charset val="204"/>
      </rPr>
      <t>საწარმოო</t>
    </r>
    <r>
      <rPr>
        <sz val="8.5"/>
        <rFont val="Times New Roman"/>
        <family val="1"/>
        <charset val="204"/>
      </rPr>
      <t xml:space="preserve"> </t>
    </r>
    <r>
      <rPr>
        <sz val="8.5"/>
        <rFont val="Sylfaen"/>
        <family val="1"/>
        <charset val="204"/>
      </rPr>
      <t>ზონის</t>
    </r>
    <r>
      <rPr>
        <sz val="8.5"/>
        <rFont val="Times New Roman"/>
        <family val="1"/>
        <charset val="204"/>
      </rPr>
      <t xml:space="preserve"> </t>
    </r>
    <r>
      <rPr>
        <sz val="8.5"/>
        <rFont val="Sylfaen"/>
        <family val="1"/>
        <charset val="204"/>
      </rPr>
      <t>მშენებლობის</t>
    </r>
    <r>
      <rPr>
        <sz val="8.5"/>
        <rFont val="Times New Roman"/>
        <family val="1"/>
        <charset val="204"/>
      </rPr>
      <t xml:space="preserve"> </t>
    </r>
    <r>
      <rPr>
        <sz val="8.5"/>
        <rFont val="Sylfaen"/>
        <family val="1"/>
        <charset val="204"/>
      </rPr>
      <t>დაწყება</t>
    </r>
    <r>
      <rPr>
        <sz val="8.5"/>
        <rFont val="Times New Roman"/>
        <family val="1"/>
        <charset val="204"/>
      </rPr>
      <t xml:space="preserve">                                                 2.</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რაოდენობა</t>
    </r>
    <r>
      <rPr>
        <sz val="8.5"/>
        <rFont val="Times New Roman"/>
        <family val="1"/>
        <charset val="204"/>
      </rPr>
      <t xml:space="preserve"> </t>
    </r>
    <r>
      <rPr>
        <sz val="8.5"/>
        <rFont val="Sylfaen"/>
        <family val="1"/>
        <charset val="204"/>
      </rPr>
      <t>გაიზრდება</t>
    </r>
    <r>
      <rPr>
        <sz val="8.5"/>
        <rFont val="Times New Roman"/>
        <family val="1"/>
        <charset val="204"/>
      </rPr>
      <t xml:space="preserve"> </t>
    </r>
    <r>
      <rPr>
        <sz val="8.5"/>
        <rFont val="Sylfaen"/>
        <family val="1"/>
        <charset val="204"/>
      </rPr>
      <t>წინა</t>
    </r>
    <r>
      <rPr>
        <sz val="8.5"/>
        <rFont val="Times New Roman"/>
        <family val="1"/>
        <charset val="204"/>
      </rPr>
      <t xml:space="preserve"> </t>
    </r>
    <r>
      <rPr>
        <sz val="8.5"/>
        <rFont val="Sylfaen"/>
        <family val="1"/>
        <charset val="204"/>
      </rPr>
      <t>წელს</t>
    </r>
    <r>
      <rPr>
        <sz val="8.5"/>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ოდენობის</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t>
    </r>
  </si>
  <si>
    <r>
      <t xml:space="preserve">1. N16 დაწესებულების ტერიტორიაზე საწარმოო ზონის მშენებლობის დასრულება.
</t>
    </r>
    <r>
      <rPr>
        <sz val="8.5"/>
        <rFont val="ა"/>
      </rPr>
      <t xml:space="preserve">2. საწარმოო ზონების ჩამოყალიბებისათვის საჭირო საკანონმდებლო ცვლილების მიღება    </t>
    </r>
    <r>
      <rPr>
        <sz val="8.5"/>
        <rFont val="ა"/>
        <charset val="1"/>
      </rPr>
      <t xml:space="preserve">                  
3.დასაქმებულ პირთა რაოდენობა გაიზრდება წინა წელს დასაქმებულ პირთა ოდენობის 30%-ით, </t>
    </r>
    <r>
      <rPr>
        <sz val="8.5"/>
        <rFont val="ა"/>
      </rPr>
      <t>პატიმართა საერთო რაოდენობის ხვედრითი წილიდან გამომდინარე.</t>
    </r>
    <r>
      <rPr>
        <sz val="8.5"/>
        <rFont val="ა"/>
        <charset val="1"/>
      </rPr>
      <t xml:space="preserve">
</t>
    </r>
  </si>
  <si>
    <r>
      <t>1</t>
    </r>
    <r>
      <rPr>
        <sz val="8.5"/>
        <color rgb="FFFF0000"/>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რაოდენობა</t>
    </r>
    <r>
      <rPr>
        <sz val="8.5"/>
        <rFont val="Times New Roman"/>
        <family val="1"/>
        <charset val="204"/>
      </rPr>
      <t xml:space="preserve"> </t>
    </r>
    <r>
      <rPr>
        <sz val="8.5"/>
        <rFont val="Sylfaen"/>
        <family val="1"/>
        <charset val="204"/>
      </rPr>
      <t>გაზრდილია</t>
    </r>
    <r>
      <rPr>
        <sz val="8.5"/>
        <rFont val="Times New Roman"/>
        <family val="1"/>
        <charset val="204"/>
      </rPr>
      <t xml:space="preserve"> </t>
    </r>
    <r>
      <rPr>
        <sz val="8.5"/>
        <rFont val="Sylfaen"/>
        <family val="1"/>
        <charset val="204"/>
      </rPr>
      <t>წინა</t>
    </r>
    <r>
      <rPr>
        <sz val="8.5"/>
        <rFont val="Times New Roman"/>
        <family val="1"/>
        <charset val="204"/>
      </rPr>
      <t xml:space="preserve"> </t>
    </r>
    <r>
      <rPr>
        <sz val="8.5"/>
        <rFont val="Sylfaen"/>
        <family val="1"/>
        <charset val="204"/>
      </rPr>
      <t>წელს</t>
    </r>
    <r>
      <rPr>
        <sz val="8.5"/>
        <rFont val="Times New Roman"/>
        <family val="1"/>
        <charset val="204"/>
      </rPr>
      <t xml:space="preserve"> </t>
    </r>
    <r>
      <rPr>
        <sz val="8.5"/>
        <rFont val="Sylfaen"/>
        <family val="1"/>
        <charset val="204"/>
      </rPr>
      <t>დასაქმებულ</t>
    </r>
    <r>
      <rPr>
        <sz val="8.5"/>
        <rFont val="Times New Roman"/>
        <family val="1"/>
        <charset val="204"/>
      </rPr>
      <t xml:space="preserve"> </t>
    </r>
    <r>
      <rPr>
        <sz val="8.5"/>
        <rFont val="Sylfaen"/>
        <family val="1"/>
        <charset val="204"/>
      </rPr>
      <t>პირთა</t>
    </r>
    <r>
      <rPr>
        <sz val="8.5"/>
        <rFont val="Times New Roman"/>
        <family val="1"/>
        <charset val="204"/>
      </rPr>
      <t xml:space="preserve"> </t>
    </r>
    <r>
      <rPr>
        <sz val="8.5"/>
        <rFont val="Sylfaen"/>
        <family val="1"/>
        <charset val="204"/>
      </rPr>
      <t>ოდენობაზე</t>
    </r>
    <r>
      <rPr>
        <sz val="8.5"/>
        <rFont val="Times New Roman"/>
        <family val="1"/>
        <charset val="204"/>
      </rPr>
      <t xml:space="preserve"> 30%-</t>
    </r>
    <r>
      <rPr>
        <sz val="8.5"/>
        <rFont val="Sylfaen"/>
        <family val="1"/>
        <charset val="204"/>
      </rPr>
      <t>ით</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საერთო</t>
    </r>
    <r>
      <rPr>
        <sz val="8.5"/>
        <rFont val="Times New Roman"/>
        <family val="1"/>
        <charset val="204"/>
      </rPr>
      <t xml:space="preserve"> </t>
    </r>
    <r>
      <rPr>
        <sz val="8.5"/>
        <rFont val="Sylfaen"/>
        <family val="1"/>
        <charset val="204"/>
      </rPr>
      <t>რაოდენობის</t>
    </r>
    <r>
      <rPr>
        <sz val="8.5"/>
        <rFont val="Times New Roman"/>
        <family val="1"/>
        <charset val="204"/>
      </rPr>
      <t xml:space="preserve"> </t>
    </r>
    <r>
      <rPr>
        <sz val="8.5"/>
        <rFont val="Sylfaen"/>
        <family val="1"/>
        <charset val="204"/>
      </rPr>
      <t>ხვედრითი</t>
    </r>
    <r>
      <rPr>
        <sz val="8.5"/>
        <rFont val="Times New Roman"/>
        <family val="1"/>
        <charset val="204"/>
      </rPr>
      <t xml:space="preserve"> </t>
    </r>
    <r>
      <rPr>
        <sz val="8.5"/>
        <rFont val="Sylfaen"/>
        <family val="1"/>
        <charset val="204"/>
      </rPr>
      <t>წილიდან</t>
    </r>
    <r>
      <rPr>
        <sz val="8.5"/>
        <rFont val="Times New Roman"/>
        <family val="1"/>
        <charset val="204"/>
      </rPr>
      <t xml:space="preserve"> </t>
    </r>
    <r>
      <rPr>
        <sz val="8.5"/>
        <rFont val="Sylfaen"/>
        <family val="1"/>
        <charset val="204"/>
      </rPr>
      <t>გამომდინარე</t>
    </r>
    <r>
      <rPr>
        <sz val="8.5"/>
        <rFont val="Times New Roman"/>
        <family val="1"/>
        <charset val="204"/>
      </rPr>
      <t>.</t>
    </r>
  </si>
  <si>
    <r>
      <t>ქვეპროგრამა</t>
    </r>
    <r>
      <rPr>
        <sz val="8.5"/>
        <color rgb="FFC00000"/>
        <rFont val="Times New Roman"/>
        <family val="1"/>
        <charset val="204"/>
      </rPr>
      <t xml:space="preserve"> </t>
    </r>
    <r>
      <rPr>
        <sz val="8.5"/>
        <color rgb="FF000000"/>
        <rFont val="Times New Roman"/>
        <family val="1"/>
        <charset val="204"/>
      </rPr>
      <t xml:space="preserve"> 6.4.2.  </t>
    </r>
    <r>
      <rPr>
        <sz val="8.5"/>
        <color rgb="FF000000"/>
        <rFont val="Sylfaen"/>
        <family val="1"/>
        <charset val="204"/>
      </rPr>
      <t>სასჯელაღსრულების</t>
    </r>
    <r>
      <rPr>
        <sz val="8.5"/>
        <color rgb="FF000000"/>
        <rFont val="Times New Roman"/>
        <family val="1"/>
        <charset val="204"/>
      </rPr>
      <t xml:space="preserve"> </t>
    </r>
    <r>
      <rPr>
        <sz val="8.5"/>
        <color rgb="FF000000"/>
        <rFont val="Sylfaen"/>
        <family val="1"/>
        <charset val="204"/>
      </rPr>
      <t>დაწესებულებებში</t>
    </r>
    <r>
      <rPr>
        <sz val="8.5"/>
        <color rgb="FF000000"/>
        <rFont val="Times New Roman"/>
        <family val="1"/>
        <charset val="204"/>
      </rPr>
      <t xml:space="preserve"> </t>
    </r>
    <r>
      <rPr>
        <sz val="8.5"/>
        <color rgb="FF000000"/>
        <rFont val="Sylfaen"/>
        <family val="1"/>
        <charset val="204"/>
      </rPr>
      <t>განათლების</t>
    </r>
    <r>
      <rPr>
        <sz val="8.5"/>
        <color rgb="FF000000"/>
        <rFont val="Times New Roman"/>
        <family val="1"/>
        <charset val="204"/>
      </rPr>
      <t xml:space="preserve"> </t>
    </r>
    <r>
      <rPr>
        <sz val="8.5"/>
        <color rgb="FF000000"/>
        <rFont val="Sylfaen"/>
        <family val="1"/>
        <charset val="204"/>
      </rPr>
      <t>მიღების</t>
    </r>
    <r>
      <rPr>
        <sz val="8.5"/>
        <color rgb="FF000000"/>
        <rFont val="Times New Roman"/>
        <family val="1"/>
        <charset val="204"/>
      </rPr>
      <t xml:space="preserve"> </t>
    </r>
    <r>
      <rPr>
        <sz val="8.5"/>
        <color rgb="FF000000"/>
        <rFont val="Sylfaen"/>
        <family val="1"/>
        <charset val="204"/>
      </rPr>
      <t xml:space="preserve">შესაძლებლობა პროფესიული/სახელობო კურსების დანერგვის მეშვეობით </t>
    </r>
  </si>
  <si>
    <r>
      <t>1. პროფესიულ</t>
    </r>
    <r>
      <rPr>
        <sz val="8.5"/>
        <rFont val="Times New Roman"/>
        <family val="1"/>
        <charset val="204"/>
      </rPr>
      <t>/</t>
    </r>
    <r>
      <rPr>
        <sz val="8.5"/>
        <rFont val="Sylfaen"/>
        <family val="1"/>
        <charset val="204"/>
      </rPr>
      <t>სახელობო</t>
    </r>
    <r>
      <rPr>
        <sz val="8.5"/>
        <rFont val="Times New Roman"/>
        <family val="1"/>
        <charset val="204"/>
      </rPr>
      <t xml:space="preserve"> </t>
    </r>
    <r>
      <rPr>
        <sz val="8.5"/>
        <rFont val="Sylfaen"/>
        <family val="1"/>
        <charset val="204"/>
      </rPr>
      <t>სწავლების</t>
    </r>
    <r>
      <rPr>
        <sz val="8.5"/>
        <rFont val="Times New Roman"/>
        <family val="1"/>
        <charset val="204"/>
      </rPr>
      <t xml:space="preserve"> </t>
    </r>
    <r>
      <rPr>
        <sz val="8.5"/>
        <rFont val="Sylfaen"/>
        <family val="1"/>
        <charset val="204"/>
      </rPr>
      <t>პროგრამებში</t>
    </r>
    <r>
      <rPr>
        <sz val="8.5"/>
        <rFont val="Times New Roman"/>
        <family val="1"/>
        <charset val="204"/>
      </rPr>
      <t xml:space="preserve"> </t>
    </r>
    <r>
      <rPr>
        <sz val="8.5"/>
        <rFont val="Sylfaen"/>
        <family val="1"/>
        <charset val="204"/>
      </rPr>
      <t xml:space="preserve">ჩართულ </t>
    </r>
    <r>
      <rPr>
        <sz val="8.5"/>
        <rFont val="Times New Roman"/>
        <family val="1"/>
        <charset val="204"/>
      </rPr>
      <t xml:space="preserve"> </t>
    </r>
    <r>
      <rPr>
        <sz val="8.5"/>
        <rFont val="Sylfaen"/>
        <family val="1"/>
        <charset val="204"/>
      </rPr>
      <t>პატიმართა</t>
    </r>
    <r>
      <rPr>
        <sz val="8.5"/>
        <rFont val="Times New Roman"/>
        <family val="1"/>
        <charset val="204"/>
      </rPr>
      <t xml:space="preserve"> </t>
    </r>
    <r>
      <rPr>
        <sz val="8.5"/>
        <rFont val="Sylfaen"/>
        <family val="1"/>
        <charset val="204"/>
      </rPr>
      <t>რაოდენობა; 
2. პროფესიულ/სახელობო სწავლების პროგრამებში სერთიფიცირებულ  პატიმართა რაოდენობა</t>
    </r>
  </si>
  <si>
    <r>
      <t>სასწავლო</t>
    </r>
    <r>
      <rPr>
        <sz val="8.5"/>
        <color rgb="FF000000"/>
        <rFont val="Times New Roman"/>
        <family val="1"/>
        <charset val="204"/>
      </rPr>
      <t xml:space="preserve"> </t>
    </r>
    <r>
      <rPr>
        <sz val="8.5"/>
        <color rgb="FF000000"/>
        <rFont val="Sylfaen"/>
        <family val="1"/>
        <charset val="204"/>
      </rPr>
      <t xml:space="preserve">ცენტრები, </t>
    </r>
    <r>
      <rPr>
        <sz val="8.5"/>
        <color theme="1"/>
        <rFont val="Sylfaen"/>
        <family val="1"/>
        <charset val="204"/>
      </rPr>
      <t xml:space="preserve">საგანმანათლებლო სახლები </t>
    </r>
    <r>
      <rPr>
        <sz val="8.5"/>
        <color rgb="FFFF0000"/>
        <rFont val="Sylfaen"/>
        <family val="1"/>
        <charset val="204"/>
      </rPr>
      <t xml:space="preserve">და ოთახები </t>
    </r>
    <r>
      <rPr>
        <sz val="8.5"/>
        <color rgb="FF000000"/>
        <rFont val="Sylfaen"/>
        <family val="1"/>
        <charset val="204"/>
      </rPr>
      <t>მოწყობილია</t>
    </r>
    <r>
      <rPr>
        <sz val="8.5"/>
        <color rgb="FF000000"/>
        <rFont val="Times New Roman"/>
        <family val="1"/>
        <charset val="204"/>
      </rPr>
      <t xml:space="preserve"> </t>
    </r>
    <r>
      <rPr>
        <sz val="8.5"/>
        <color rgb="FF000000"/>
        <rFont val="Sylfaen"/>
        <family val="1"/>
        <charset val="204"/>
      </rPr>
      <t>სასჯელაღსრულების</t>
    </r>
    <r>
      <rPr>
        <sz val="8.5"/>
        <color rgb="FF000000"/>
        <rFont val="Times New Roman"/>
        <family val="1"/>
        <charset val="204"/>
      </rPr>
      <t xml:space="preserve"> №5,</t>
    </r>
    <r>
      <rPr>
        <sz val="8.5"/>
        <color rgb="FFFF0000"/>
        <rFont val="Times New Roman"/>
        <family val="1"/>
        <charset val="204"/>
      </rPr>
      <t xml:space="preserve"> </t>
    </r>
    <r>
      <rPr>
        <sz val="8.5"/>
        <color rgb="FF000000"/>
        <rFont val="Times New Roman"/>
        <family val="1"/>
        <charset val="204"/>
      </rPr>
      <t xml:space="preserve">№12, №14, №15, №16 </t>
    </r>
    <r>
      <rPr>
        <sz val="8.5"/>
        <color rgb="FF000000"/>
        <rFont val="Sylfaen"/>
        <family val="1"/>
        <charset val="204"/>
      </rPr>
      <t>და</t>
    </r>
    <r>
      <rPr>
        <sz val="8.5"/>
        <color rgb="FF000000"/>
        <rFont val="Times New Roman"/>
        <family val="1"/>
        <charset val="204"/>
      </rPr>
      <t xml:space="preserve"> №17 </t>
    </r>
    <r>
      <rPr>
        <sz val="8.5"/>
        <color rgb="FF000000"/>
        <rFont val="Sylfaen"/>
        <family val="1"/>
        <charset val="204"/>
      </rPr>
      <t>დაწესებულებებში</t>
    </r>
    <r>
      <rPr>
        <sz val="8.5"/>
        <color rgb="FF000000"/>
        <rFont val="Times New Roman"/>
        <family val="1"/>
        <charset val="204"/>
      </rPr>
      <t xml:space="preserve">. </t>
    </r>
    <r>
      <rPr>
        <sz val="8.5"/>
        <color rgb="FF000000"/>
        <rFont val="Sylfaen"/>
        <family val="1"/>
        <charset val="204"/>
      </rPr>
      <t>სულ</t>
    </r>
    <r>
      <rPr>
        <sz val="8.5"/>
        <color rgb="FF000000"/>
        <rFont val="Times New Roman"/>
        <family val="1"/>
        <charset val="204"/>
      </rPr>
      <t xml:space="preserve"> </t>
    </r>
    <r>
      <rPr>
        <sz val="8.5"/>
        <color rgb="FF000000"/>
        <rFont val="Sylfaen"/>
        <family val="1"/>
        <charset val="204"/>
      </rPr>
      <t>პროფესიული</t>
    </r>
    <r>
      <rPr>
        <sz val="8.5"/>
        <color rgb="FF000000"/>
        <rFont val="Times New Roman"/>
        <family val="1"/>
        <charset val="204"/>
      </rPr>
      <t xml:space="preserve"> </t>
    </r>
    <r>
      <rPr>
        <sz val="8.5"/>
        <color rgb="FF000000"/>
        <rFont val="Sylfaen"/>
        <family val="1"/>
        <charset val="204"/>
      </rPr>
      <t>სწავლების</t>
    </r>
    <r>
      <rPr>
        <sz val="8.5"/>
        <color rgb="FF000000"/>
        <rFont val="Times New Roman"/>
        <family val="1"/>
        <charset val="204"/>
      </rPr>
      <t xml:space="preserve"> </t>
    </r>
    <r>
      <rPr>
        <sz val="8.5"/>
        <color rgb="FF000000"/>
        <rFont val="Sylfaen"/>
        <family val="1"/>
        <charset val="204"/>
      </rPr>
      <t>კურსებში</t>
    </r>
    <r>
      <rPr>
        <sz val="8.5"/>
        <color rgb="FF000000"/>
        <rFont val="Times New Roman"/>
        <family val="1"/>
        <charset val="204"/>
      </rPr>
      <t xml:space="preserve"> </t>
    </r>
    <r>
      <rPr>
        <sz val="8.5"/>
        <color rgb="FF000000"/>
        <rFont val="Sylfaen"/>
        <family val="1"/>
        <charset val="204"/>
      </rPr>
      <t>ჩართული</t>
    </r>
    <r>
      <rPr>
        <sz val="8.5"/>
        <color rgb="FF000000"/>
        <rFont val="Times New Roman"/>
        <family val="1"/>
        <charset val="204"/>
      </rPr>
      <t xml:space="preserve"> </t>
    </r>
    <r>
      <rPr>
        <sz val="8.5"/>
        <color rgb="FF000000"/>
        <rFont val="Sylfaen"/>
        <family val="1"/>
        <charset val="204"/>
      </rPr>
      <t>მსჯავრდებულებიდან</t>
    </r>
    <r>
      <rPr>
        <sz val="8.5"/>
        <color rgb="FF000000"/>
        <rFont val="Times New Roman"/>
        <family val="1"/>
        <charset val="204"/>
      </rPr>
      <t xml:space="preserve">  2012 </t>
    </r>
    <r>
      <rPr>
        <sz val="8.5"/>
        <color rgb="FF000000"/>
        <rFont val="Sylfaen"/>
        <family val="1"/>
        <charset val="204"/>
      </rPr>
      <t>წლის</t>
    </r>
    <r>
      <rPr>
        <sz val="8.5"/>
        <color rgb="FF000000"/>
        <rFont val="Times New Roman"/>
        <family val="1"/>
        <charset val="204"/>
      </rPr>
      <t xml:space="preserve"> </t>
    </r>
    <r>
      <rPr>
        <sz val="8.5"/>
        <color rgb="FF000000"/>
        <rFont val="Sylfaen"/>
        <family val="1"/>
        <charset val="204"/>
      </rPr>
      <t>ბოლოს</t>
    </r>
    <r>
      <rPr>
        <sz val="8.5"/>
        <color rgb="FF000000"/>
        <rFont val="Times New Roman"/>
        <family val="1"/>
        <charset val="204"/>
      </rPr>
      <t xml:space="preserve"> </t>
    </r>
    <r>
      <rPr>
        <sz val="8.5"/>
        <color rgb="FF000000"/>
        <rFont val="Sylfaen"/>
        <family val="1"/>
        <charset val="204"/>
      </rPr>
      <t>სერტიფიკატი</t>
    </r>
    <r>
      <rPr>
        <sz val="8.5"/>
        <color rgb="FF000000"/>
        <rFont val="Times New Roman"/>
        <family val="1"/>
        <charset val="204"/>
      </rPr>
      <t xml:space="preserve"> </t>
    </r>
    <r>
      <rPr>
        <sz val="8.5"/>
        <color rgb="FF000000"/>
        <rFont val="Sylfaen"/>
        <family val="1"/>
        <charset val="204"/>
      </rPr>
      <t>გადაეცა</t>
    </r>
    <r>
      <rPr>
        <sz val="8.5"/>
        <color rgb="FF000000"/>
        <rFont val="Times New Roman"/>
        <family val="1"/>
        <charset val="204"/>
      </rPr>
      <t xml:space="preserve"> 619 </t>
    </r>
    <r>
      <rPr>
        <sz val="8.5"/>
        <color rgb="FF000000"/>
        <rFont val="Sylfaen"/>
        <family val="1"/>
        <charset val="204"/>
      </rPr>
      <t>მსჯავრდებულს</t>
    </r>
    <r>
      <rPr>
        <sz val="8.5"/>
        <color rgb="FF000000"/>
        <rFont val="Times New Roman"/>
        <family val="1"/>
        <charset val="204"/>
      </rPr>
      <t xml:space="preserve">. </t>
    </r>
  </si>
  <si>
    <r>
      <t>პროფესიული</t>
    </r>
    <r>
      <rPr>
        <sz val="8.5"/>
        <color rgb="FF000000"/>
        <rFont val="Times New Roman"/>
        <family val="1"/>
        <charset val="204"/>
      </rPr>
      <t>/</t>
    </r>
    <r>
      <rPr>
        <sz val="8.5"/>
        <color rgb="FFFF0000"/>
        <rFont val="Times New Roman"/>
        <family val="1"/>
        <charset val="204"/>
      </rPr>
      <t xml:space="preserve"> </t>
    </r>
    <r>
      <rPr>
        <sz val="8.5"/>
        <color rgb="FF000000"/>
        <rFont val="Sylfaen"/>
        <family val="1"/>
        <charset val="204"/>
      </rPr>
      <t>სახელობო</t>
    </r>
    <r>
      <rPr>
        <sz val="8.5"/>
        <color rgb="FF000000"/>
        <rFont val="Times New Roman"/>
        <family val="1"/>
        <charset val="204"/>
      </rPr>
      <t xml:space="preserve"> </t>
    </r>
    <r>
      <rPr>
        <sz val="8.5"/>
        <color rgb="FF000000"/>
        <rFont val="Sylfaen"/>
        <family val="1"/>
        <charset val="204"/>
      </rPr>
      <t>სწავლების</t>
    </r>
    <r>
      <rPr>
        <sz val="8.5"/>
        <color rgb="FF000000"/>
        <rFont val="Times New Roman"/>
        <family val="1"/>
        <charset val="204"/>
      </rPr>
      <t xml:space="preserve"> </t>
    </r>
    <r>
      <rPr>
        <sz val="8.5"/>
        <color rgb="FF000000"/>
        <rFont val="Sylfaen"/>
        <family val="1"/>
        <charset val="204"/>
      </rPr>
      <t>კურსებში</t>
    </r>
    <r>
      <rPr>
        <sz val="8.5"/>
        <color rgb="FF000000"/>
        <rFont val="Times New Roman"/>
        <family val="1"/>
        <charset val="204"/>
      </rPr>
      <t xml:space="preserve"> </t>
    </r>
    <r>
      <rPr>
        <sz val="8.5"/>
        <color rgb="FF000000"/>
        <rFont val="Sylfaen"/>
        <family val="1"/>
        <charset val="204"/>
      </rPr>
      <t>ჩართულ</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რაოდენობის</t>
    </r>
    <r>
      <rPr>
        <sz val="8.5"/>
        <color rgb="FF000000"/>
        <rFont val="Times New Roman"/>
        <family val="1"/>
        <charset val="204"/>
      </rPr>
      <t xml:space="preserve"> 30%-</t>
    </r>
    <r>
      <rPr>
        <sz val="8.5"/>
        <color rgb="FF000000"/>
        <rFont val="Sylfaen"/>
        <family val="1"/>
        <charset val="204"/>
      </rPr>
      <t>ით</t>
    </r>
    <r>
      <rPr>
        <sz val="8.5"/>
        <color rgb="FF000000"/>
        <rFont val="Times New Roman"/>
        <family val="1"/>
        <charset val="204"/>
      </rPr>
      <t xml:space="preserve"> </t>
    </r>
    <r>
      <rPr>
        <sz val="8.5"/>
        <color rgb="FF000000"/>
        <rFont val="Sylfaen"/>
        <family val="1"/>
        <charset val="204"/>
      </rPr>
      <t>ზრდა</t>
    </r>
    <r>
      <rPr>
        <sz val="8.5"/>
        <color rgb="FF000000"/>
        <rFont val="Times New Roman"/>
        <family val="1"/>
        <charset val="204"/>
      </rPr>
      <t xml:space="preserve"> </t>
    </r>
    <r>
      <rPr>
        <sz val="8.5"/>
        <color rgb="FF000000"/>
        <rFont val="Sylfaen"/>
        <family val="1"/>
        <charset val="204"/>
      </rPr>
      <t xml:space="preserve">წინა </t>
    </r>
    <r>
      <rPr>
        <sz val="8.5"/>
        <color rgb="FF000000"/>
        <rFont val="Times New Roman"/>
        <family val="1"/>
        <charset val="204"/>
      </rPr>
      <t xml:space="preserve"> </t>
    </r>
    <r>
      <rPr>
        <sz val="8.5"/>
        <color rgb="FF000000"/>
        <rFont val="Sylfaen"/>
        <family val="1"/>
        <charset val="204"/>
      </rPr>
      <t>წლის</t>
    </r>
    <r>
      <rPr>
        <sz val="8.5"/>
        <color rgb="FF000000"/>
        <rFont val="Times New Roman"/>
        <family val="1"/>
        <charset val="204"/>
      </rPr>
      <t xml:space="preserve"> </t>
    </r>
    <r>
      <rPr>
        <sz val="8.5"/>
        <color rgb="FF000000"/>
        <rFont val="Sylfaen"/>
        <family val="1"/>
        <charset val="204"/>
      </rPr>
      <t>მაჩვენებელან</t>
    </r>
    <r>
      <rPr>
        <sz val="8.5"/>
        <color rgb="FF000000"/>
        <rFont val="Times New Roman"/>
        <family val="1"/>
        <charset val="204"/>
      </rPr>
      <t xml:space="preserve"> </t>
    </r>
    <r>
      <rPr>
        <sz val="8.5"/>
        <color rgb="FF000000"/>
        <rFont val="Sylfaen"/>
        <family val="1"/>
        <charset val="204"/>
      </rPr>
      <t>შედარებით</t>
    </r>
    <r>
      <rPr>
        <sz val="8.5"/>
        <color rgb="FF000000"/>
        <rFont val="Times New Roman"/>
        <family val="1"/>
        <charset val="204"/>
      </rPr>
      <t xml:space="preserve">, </t>
    </r>
    <r>
      <rPr>
        <sz val="8.5"/>
        <color theme="1"/>
        <rFont val="Sylfaen"/>
        <family val="1"/>
        <charset val="204"/>
      </rPr>
      <t>პატიმართა</t>
    </r>
    <r>
      <rPr>
        <sz val="8.5"/>
        <color theme="1"/>
        <rFont val="Times New Roman"/>
        <family val="1"/>
        <charset val="204"/>
      </rPr>
      <t xml:space="preserve"> </t>
    </r>
    <r>
      <rPr>
        <sz val="8.5"/>
        <color theme="1"/>
        <rFont val="Sylfaen"/>
        <family val="1"/>
        <charset val="204"/>
      </rPr>
      <t>საერთო</t>
    </r>
    <r>
      <rPr>
        <sz val="8.5"/>
        <color theme="1"/>
        <rFont val="Times New Roman"/>
        <family val="1"/>
        <charset val="204"/>
      </rPr>
      <t xml:space="preserve"> </t>
    </r>
    <r>
      <rPr>
        <sz val="8.5"/>
        <color theme="1"/>
        <rFont val="Sylfaen"/>
        <family val="1"/>
        <charset val="204"/>
      </rPr>
      <t>რაოდენობის</t>
    </r>
    <r>
      <rPr>
        <sz val="8.5"/>
        <color theme="1"/>
        <rFont val="Times New Roman"/>
        <family val="1"/>
        <charset val="204"/>
      </rPr>
      <t xml:space="preserve"> </t>
    </r>
    <r>
      <rPr>
        <sz val="8.5"/>
        <color theme="1"/>
        <rFont val="Sylfaen"/>
        <family val="1"/>
        <charset val="204"/>
      </rPr>
      <t>ხვედრითი</t>
    </r>
    <r>
      <rPr>
        <sz val="8.5"/>
        <color theme="1"/>
        <rFont val="Times New Roman"/>
        <family val="1"/>
        <charset val="204"/>
      </rPr>
      <t xml:space="preserve"> </t>
    </r>
    <r>
      <rPr>
        <sz val="8.5"/>
        <color theme="1"/>
        <rFont val="Sylfaen"/>
        <family val="1"/>
        <charset val="204"/>
      </rPr>
      <t>წილიდან</t>
    </r>
    <r>
      <rPr>
        <sz val="8.5"/>
        <color theme="1"/>
        <rFont val="Times New Roman"/>
        <family val="1"/>
        <charset val="204"/>
      </rPr>
      <t xml:space="preserve"> </t>
    </r>
    <r>
      <rPr>
        <sz val="8.5"/>
        <color theme="1"/>
        <rFont val="Sylfaen"/>
        <family val="1"/>
        <charset val="204"/>
      </rPr>
      <t>გამომდინარე</t>
    </r>
    <r>
      <rPr>
        <sz val="8.5"/>
        <color theme="1"/>
        <rFont val="Times New Roman"/>
        <family val="1"/>
        <charset val="204"/>
      </rPr>
      <t>.</t>
    </r>
  </si>
  <si>
    <r>
      <t>ქვეპროგრამა</t>
    </r>
    <r>
      <rPr>
        <sz val="8.5"/>
        <color rgb="FF000000"/>
        <rFont val="Times New Roman"/>
        <family val="1"/>
        <charset val="204"/>
      </rPr>
      <t xml:space="preserve">- 6.4.3.  </t>
    </r>
    <r>
      <rPr>
        <sz val="8.5"/>
        <color rgb="FF000000"/>
        <rFont val="Sylfaen"/>
        <family val="1"/>
        <charset val="204"/>
      </rPr>
      <t>მსჯავრდებულებთან</t>
    </r>
    <r>
      <rPr>
        <sz val="8.5"/>
        <color rgb="FF000000"/>
        <rFont val="Times New Roman"/>
        <family val="1"/>
        <charset val="204"/>
      </rPr>
      <t xml:space="preserve"> </t>
    </r>
    <r>
      <rPr>
        <sz val="8.5"/>
        <color rgb="FF000000"/>
        <rFont val="Sylfaen"/>
        <family val="1"/>
        <charset val="204"/>
      </rPr>
      <t>მიმართებაში</t>
    </r>
    <r>
      <rPr>
        <sz val="8.5"/>
        <color rgb="FF000000"/>
        <rFont val="Times New Roman"/>
        <family val="1"/>
        <charset val="204"/>
      </rPr>
      <t xml:space="preserve"> </t>
    </r>
    <r>
      <rPr>
        <sz val="8.5"/>
        <color rgb="FF000000"/>
        <rFont val="Sylfaen"/>
        <family val="1"/>
        <charset val="204"/>
      </rPr>
      <t>ინდივიდუალური მიდგომების</t>
    </r>
    <r>
      <rPr>
        <sz val="8.5"/>
        <color rgb="FF000000"/>
        <rFont val="Times New Roman"/>
        <family val="1"/>
        <charset val="204"/>
      </rPr>
      <t xml:space="preserve"> </t>
    </r>
    <r>
      <rPr>
        <sz val="8.5"/>
        <color rgb="FF000000"/>
        <rFont val="Sylfaen"/>
        <family val="1"/>
        <charset val="204"/>
      </rPr>
      <t>შემუშავება</t>
    </r>
  </si>
  <si>
    <r>
      <t xml:space="preserve"> </t>
    </r>
    <r>
      <rPr>
        <sz val="8.5"/>
        <rFont val="Sylfaen"/>
        <family val="1"/>
        <charset val="204"/>
      </rPr>
      <t>მიმდინარეობს</t>
    </r>
    <r>
      <rPr>
        <sz val="8.5"/>
        <rFont val="Times New Roman"/>
        <family val="1"/>
        <charset val="204"/>
      </rPr>
      <t xml:space="preserve"> </t>
    </r>
    <r>
      <rPr>
        <sz val="8.5"/>
        <rFont val="Sylfaen"/>
        <family val="1"/>
        <charset val="204"/>
      </rPr>
      <t>აღნიშნულ</t>
    </r>
    <r>
      <rPr>
        <sz val="8.5"/>
        <rFont val="Times New Roman"/>
        <family val="1"/>
        <charset val="204"/>
      </rPr>
      <t xml:space="preserve"> </t>
    </r>
    <r>
      <rPr>
        <sz val="8.5"/>
        <rFont val="Sylfaen"/>
        <family val="1"/>
        <charset val="204"/>
      </rPr>
      <t>საკითხთან</t>
    </r>
    <r>
      <rPr>
        <sz val="8.5"/>
        <rFont val="Times New Roman"/>
        <family val="1"/>
        <charset val="204"/>
      </rPr>
      <t xml:space="preserve"> </t>
    </r>
    <r>
      <rPr>
        <sz val="8.5"/>
        <rFont val="Sylfaen"/>
        <family val="1"/>
        <charset val="204"/>
      </rPr>
      <t>დაკავშირებით</t>
    </r>
    <r>
      <rPr>
        <sz val="8.5"/>
        <rFont val="Times New Roman"/>
        <family val="1"/>
        <charset val="204"/>
      </rPr>
      <t xml:space="preserve"> </t>
    </r>
    <r>
      <rPr>
        <sz val="8.5"/>
        <rFont val="Sylfaen"/>
        <family val="1"/>
        <charset val="204"/>
      </rPr>
      <t>მუშაობა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უახლოეს</t>
    </r>
    <r>
      <rPr>
        <sz val="8.5"/>
        <rFont val="Times New Roman"/>
        <family val="1"/>
        <charset val="204"/>
      </rPr>
      <t xml:space="preserve"> </t>
    </r>
    <r>
      <rPr>
        <sz val="8.5"/>
        <rFont val="Sylfaen"/>
        <family val="1"/>
        <charset val="204"/>
      </rPr>
      <t>მომავალში</t>
    </r>
    <r>
      <rPr>
        <sz val="8.5"/>
        <rFont val="Times New Roman"/>
        <family val="1"/>
        <charset val="204"/>
      </rPr>
      <t xml:space="preserve"> </t>
    </r>
    <r>
      <rPr>
        <sz val="8.5"/>
        <rFont val="Sylfaen"/>
        <family val="1"/>
        <charset val="204"/>
      </rPr>
      <t>მომზადდება</t>
    </r>
    <r>
      <rPr>
        <sz val="8.5"/>
        <rFont val="Times New Roman"/>
        <family val="1"/>
        <charset val="204"/>
      </rPr>
      <t xml:space="preserve"> </t>
    </r>
    <r>
      <rPr>
        <sz val="8.5"/>
        <rFont val="Sylfaen"/>
        <family val="1"/>
        <charset val="204"/>
      </rPr>
      <t>ინსტრუმენტები</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დამტკიცდება</t>
    </r>
    <r>
      <rPr>
        <sz val="8.5"/>
        <rFont val="Times New Roman"/>
        <family val="1"/>
        <charset val="204"/>
      </rPr>
      <t xml:space="preserve"> </t>
    </r>
    <r>
      <rPr>
        <sz val="8.5"/>
        <rFont val="Sylfaen"/>
        <family val="1"/>
        <charset val="204"/>
      </rPr>
      <t>დებულება</t>
    </r>
    <r>
      <rPr>
        <sz val="8.5"/>
        <rFont val="Times New Roman"/>
        <family val="1"/>
        <charset val="204"/>
      </rPr>
      <t xml:space="preserve"> </t>
    </r>
    <r>
      <rPr>
        <sz val="8.5"/>
        <rFont val="Sylfaen"/>
        <family val="1"/>
        <charset val="204"/>
      </rPr>
      <t>ქალ</t>
    </r>
    <r>
      <rPr>
        <sz val="8.5"/>
        <rFont val="Times New Roman"/>
        <family val="1"/>
        <charset val="204"/>
      </rPr>
      <t xml:space="preserve"> </t>
    </r>
    <r>
      <rPr>
        <sz val="8.5"/>
        <rFont val="Sylfaen"/>
        <family val="1"/>
        <charset val="204"/>
      </rPr>
      <t>მსჯავრდებულებთან</t>
    </r>
    <r>
      <rPr>
        <sz val="8.5"/>
        <rFont val="Times New Roman"/>
        <family val="1"/>
        <charset val="204"/>
      </rPr>
      <t xml:space="preserve"> </t>
    </r>
    <r>
      <rPr>
        <sz val="8.5"/>
        <rFont val="Sylfaen"/>
        <family val="1"/>
        <charset val="204"/>
      </rPr>
      <t>მომუშავე</t>
    </r>
    <r>
      <rPr>
        <sz val="8.5"/>
        <rFont val="Times New Roman"/>
        <family val="1"/>
        <charset val="204"/>
      </rPr>
      <t xml:space="preserve"> </t>
    </r>
    <r>
      <rPr>
        <sz val="8.5"/>
        <rFont val="Sylfaen"/>
        <family val="1"/>
        <charset val="204"/>
      </rPr>
      <t>პერსონალისათვის</t>
    </r>
    <r>
      <rPr>
        <sz val="8.5"/>
        <rFont val="Times New Roman"/>
        <family val="1"/>
        <charset val="204"/>
      </rPr>
      <t xml:space="preserve"> </t>
    </r>
    <r>
      <rPr>
        <sz val="8.5"/>
        <rFont val="Sylfaen"/>
        <family val="1"/>
        <charset val="204"/>
      </rPr>
      <t>ინდივიდუალურ</t>
    </r>
    <r>
      <rPr>
        <sz val="8.5"/>
        <rFont val="Times New Roman"/>
        <family val="1"/>
        <charset val="204"/>
      </rPr>
      <t xml:space="preserve"> </t>
    </r>
    <r>
      <rPr>
        <sz val="8.5"/>
        <rFont val="Sylfaen"/>
        <family val="1"/>
        <charset val="204"/>
      </rPr>
      <t>მიდგომებთან</t>
    </r>
    <r>
      <rPr>
        <sz val="8.5"/>
        <rFont val="Times New Roman"/>
        <family val="1"/>
        <charset val="204"/>
      </rPr>
      <t xml:space="preserve"> </t>
    </r>
    <r>
      <rPr>
        <sz val="8.5"/>
        <rFont val="Sylfaen"/>
        <family val="1"/>
        <charset val="204"/>
      </rPr>
      <t>დაკავშირებით</t>
    </r>
    <r>
      <rPr>
        <sz val="8.5"/>
        <rFont val="Times New Roman"/>
        <family val="1"/>
        <charset val="204"/>
      </rPr>
      <t xml:space="preserve">             </t>
    </r>
  </si>
  <si>
    <r>
      <t>სპეციალური</t>
    </r>
    <r>
      <rPr>
        <sz val="8.5"/>
        <rFont val="Times New Roman"/>
        <family val="1"/>
        <charset val="204"/>
      </rPr>
      <t xml:space="preserve"> </t>
    </r>
    <r>
      <rPr>
        <sz val="8.5"/>
        <rFont val="Sylfaen"/>
        <family val="1"/>
        <charset val="204"/>
      </rPr>
      <t>ინსტრუმენტების</t>
    </r>
    <r>
      <rPr>
        <sz val="8.5"/>
        <rFont val="Times New Roman"/>
        <family val="1"/>
        <charset val="204"/>
      </rPr>
      <t xml:space="preserve"> </t>
    </r>
    <r>
      <rPr>
        <sz val="8.5"/>
        <rFont val="Sylfaen"/>
        <family val="1"/>
        <charset val="204"/>
      </rPr>
      <t>მომზადება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დებულების</t>
    </r>
    <r>
      <rPr>
        <sz val="8.5"/>
        <rFont val="Times New Roman"/>
        <family val="1"/>
        <charset val="204"/>
      </rPr>
      <t xml:space="preserve"> </t>
    </r>
    <r>
      <rPr>
        <sz val="8.5"/>
        <rFont val="Sylfaen"/>
        <family val="1"/>
        <charset val="204"/>
      </rPr>
      <t>შემუშავება</t>
    </r>
    <r>
      <rPr>
        <sz val="8.5"/>
        <rFont val="Times New Roman"/>
        <family val="1"/>
        <charset val="204"/>
      </rPr>
      <t xml:space="preserve"> </t>
    </r>
    <r>
      <rPr>
        <sz val="8.5"/>
        <rFont val="Sylfaen"/>
        <family val="1"/>
        <charset val="204"/>
      </rPr>
      <t>ინდივიდუალურ</t>
    </r>
    <r>
      <rPr>
        <sz val="8.5"/>
        <rFont val="Times New Roman"/>
        <family val="1"/>
        <charset val="204"/>
      </rPr>
      <t xml:space="preserve"> </t>
    </r>
    <r>
      <rPr>
        <sz val="8.5"/>
        <rFont val="Sylfaen"/>
        <family val="1"/>
        <charset val="204"/>
      </rPr>
      <t>მიდგომებთან</t>
    </r>
    <r>
      <rPr>
        <sz val="8.5"/>
        <rFont val="Times New Roman"/>
        <family val="1"/>
        <charset val="204"/>
      </rPr>
      <t xml:space="preserve"> </t>
    </r>
    <r>
      <rPr>
        <sz val="8.5"/>
        <rFont val="Sylfaen"/>
        <family val="1"/>
        <charset val="204"/>
      </rPr>
      <t>დაკავშირებით</t>
    </r>
    <r>
      <rPr>
        <sz val="8.5"/>
        <rFont val="Times New Roman"/>
        <family val="1"/>
        <charset val="204"/>
      </rPr>
      <t xml:space="preserve">. </t>
    </r>
  </si>
  <si>
    <r>
      <t>წინა</t>
    </r>
    <r>
      <rPr>
        <sz val="8.5"/>
        <rFont val="Times New Roman"/>
        <family val="1"/>
        <charset val="204"/>
      </rPr>
      <t xml:space="preserve"> </t>
    </r>
    <r>
      <rPr>
        <sz val="8.5"/>
        <rFont val="Sylfaen"/>
        <family val="1"/>
        <charset val="204"/>
      </rPr>
      <t>წლის</t>
    </r>
    <r>
      <rPr>
        <sz val="8.5"/>
        <rFont val="Times New Roman"/>
        <family val="1"/>
        <charset val="204"/>
      </rPr>
      <t xml:space="preserve"> </t>
    </r>
    <r>
      <rPr>
        <sz val="8.5"/>
        <rFont val="Sylfaen"/>
        <family val="1"/>
        <charset val="204"/>
      </rPr>
      <t>მონაცემზე</t>
    </r>
    <r>
      <rPr>
        <sz val="8.5"/>
        <rFont val="Times New Roman"/>
        <family val="1"/>
        <charset val="204"/>
      </rPr>
      <t xml:space="preserve"> </t>
    </r>
    <r>
      <rPr>
        <sz val="8.5"/>
        <rFont val="Sylfaen"/>
        <family val="1"/>
        <charset val="204"/>
      </rPr>
      <t>დამატებით</t>
    </r>
    <r>
      <rPr>
        <sz val="8.5"/>
        <rFont val="Times New Roman"/>
        <family val="1"/>
        <charset val="204"/>
      </rPr>
      <t xml:space="preserve">, </t>
    </r>
    <r>
      <rPr>
        <sz val="8.5"/>
        <rFont val="Sylfaen"/>
        <family val="1"/>
        <charset val="204"/>
      </rPr>
      <t>მინიმუმ</t>
    </r>
    <r>
      <rPr>
        <sz val="8.5"/>
        <rFont val="Times New Roman"/>
        <family val="1"/>
        <charset val="204"/>
      </rPr>
      <t xml:space="preserve"> 2-</t>
    </r>
    <r>
      <rPr>
        <sz val="8.5"/>
        <rFont val="Sylfaen"/>
        <family val="1"/>
        <charset val="204"/>
      </rPr>
      <t>3</t>
    </r>
    <r>
      <rPr>
        <sz val="8.5"/>
        <rFont val="Times New Roman"/>
        <family val="1"/>
        <charset val="204"/>
      </rPr>
      <t xml:space="preserve"> </t>
    </r>
    <r>
      <rPr>
        <sz val="8.5"/>
        <rFont val="Sylfaen"/>
        <family val="1"/>
        <charset val="204"/>
      </rPr>
      <t>სასჯელარსრულების</t>
    </r>
    <r>
      <rPr>
        <sz val="8.5"/>
        <rFont val="Times New Roman"/>
        <family val="1"/>
        <charset val="204"/>
      </rPr>
      <t xml:space="preserve"> </t>
    </r>
    <r>
      <rPr>
        <sz val="8.5"/>
        <rFont val="Sylfaen"/>
        <family val="1"/>
        <charset val="204"/>
      </rPr>
      <t>დაწესბულებაში</t>
    </r>
    <r>
      <rPr>
        <sz val="8.5"/>
        <rFont val="Times New Roman"/>
        <family val="1"/>
        <charset val="204"/>
      </rPr>
      <t xml:space="preserve"> </t>
    </r>
    <r>
      <rPr>
        <sz val="8.5"/>
        <rFont val="Sylfaen"/>
        <family val="1"/>
        <charset val="204"/>
      </rPr>
      <t>დანერგილია</t>
    </r>
    <r>
      <rPr>
        <sz val="8.5"/>
        <rFont val="Times New Roman"/>
        <family val="1"/>
        <charset val="204"/>
      </rPr>
      <t xml:space="preserve"> </t>
    </r>
    <r>
      <rPr>
        <sz val="8.5"/>
        <rFont val="Sylfaen"/>
        <family val="1"/>
        <charset val="204"/>
      </rPr>
      <t>ინდივიდუალური</t>
    </r>
    <r>
      <rPr>
        <sz val="8.5"/>
        <rFont val="Times New Roman"/>
        <family val="1"/>
        <charset val="204"/>
      </rPr>
      <t xml:space="preserve"> </t>
    </r>
    <r>
      <rPr>
        <sz val="8.5"/>
        <rFont val="Sylfaen"/>
        <family val="1"/>
        <charset val="204"/>
      </rPr>
      <t>მიდგომები</t>
    </r>
    <r>
      <rPr>
        <sz val="8.5"/>
        <rFont val="Times New Roman"/>
        <family val="1"/>
        <charset val="204"/>
      </rPr>
      <t xml:space="preserve"> </t>
    </r>
    <r>
      <rPr>
        <sz val="8.5"/>
        <rFont val="Sylfaen"/>
        <family val="1"/>
        <charset val="204"/>
      </rPr>
      <t>მსჯავრდებულთათვის</t>
    </r>
  </si>
  <si>
    <r>
      <t xml:space="preserve"> </t>
    </r>
    <r>
      <rPr>
        <sz val="8.5"/>
        <color rgb="FF000000"/>
        <rFont val="Times New Roman"/>
        <family val="1"/>
        <charset val="204"/>
      </rPr>
      <t>MOC</t>
    </r>
  </si>
  <si>
    <r>
      <t>ქვეპროგრამა</t>
    </r>
    <r>
      <rPr>
        <sz val="8.5"/>
        <color rgb="FF000000"/>
        <rFont val="Times New Roman"/>
        <family val="1"/>
        <charset val="204"/>
      </rPr>
      <t xml:space="preserve"> 6.5.1 </t>
    </r>
    <r>
      <rPr>
        <sz val="8.5"/>
        <rFont val="Sylfaen"/>
        <family val="1"/>
        <charset val="204"/>
      </rPr>
      <t>მსჯავრდებულთა</t>
    </r>
    <r>
      <rPr>
        <sz val="8.5"/>
        <rFont val="Times New Roman"/>
        <family val="1"/>
        <charset val="204"/>
      </rPr>
      <t xml:space="preserve"> </t>
    </r>
    <r>
      <rPr>
        <sz val="8.5"/>
        <rFont val="Sylfaen"/>
        <family val="1"/>
        <charset val="204"/>
      </rP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დანიშნული</t>
    </r>
    <r>
      <rPr>
        <sz val="8.5"/>
        <rFont val="Times New Roman"/>
        <family val="1"/>
        <charset val="204"/>
      </rPr>
      <t xml:space="preserve"> </t>
    </r>
    <r>
      <rPr>
        <sz val="8.5"/>
        <rFont val="Sylfaen"/>
        <family val="1"/>
        <charset val="204"/>
      </rPr>
      <t>სასჯელის</t>
    </r>
    <r>
      <rPr>
        <sz val="8.5"/>
        <rFont val="Times New Roman"/>
        <family val="1"/>
        <charset val="204"/>
      </rPr>
      <t xml:space="preserve"> </t>
    </r>
    <r>
      <rPr>
        <sz val="8.5"/>
        <rFont val="Sylfaen"/>
        <family val="1"/>
        <charset val="204"/>
      </rPr>
      <t>უფრო</t>
    </r>
    <r>
      <rPr>
        <sz val="8.5"/>
        <rFont val="Times New Roman"/>
        <family val="1"/>
        <charset val="204"/>
      </rPr>
      <t xml:space="preserve"> </t>
    </r>
    <r>
      <rPr>
        <sz val="8.5"/>
        <rFont val="Sylfaen"/>
        <family val="1"/>
        <charset val="204"/>
      </rPr>
      <t>მსუბუქით</t>
    </r>
    <r>
      <rPr>
        <sz val="8.5"/>
        <rFont val="Times New Roman"/>
        <family val="1"/>
        <charset val="204"/>
      </rPr>
      <t xml:space="preserve"> </t>
    </r>
    <r>
      <rPr>
        <sz val="8.5"/>
        <rFont val="Sylfaen"/>
        <family val="1"/>
        <charset val="204"/>
      </rPr>
      <t>შეცვლა</t>
    </r>
    <r>
      <rPr>
        <sz val="8.5"/>
        <rFont val="Times New Roman"/>
        <family val="1"/>
        <charset val="204"/>
      </rPr>
      <t xml:space="preserve"> </t>
    </r>
    <r>
      <rPr>
        <sz val="8.5"/>
        <rFont val="Sylfaen"/>
        <family val="1"/>
        <charset val="204"/>
      </rPr>
      <t>გამოიყენება</t>
    </r>
    <r>
      <rPr>
        <sz val="8.5"/>
        <rFont val="Times New Roman"/>
        <family val="1"/>
        <charset val="204"/>
      </rPr>
      <t xml:space="preserve"> </t>
    </r>
    <r>
      <rPr>
        <sz val="8.5"/>
        <rFont val="Sylfaen"/>
        <family val="1"/>
        <charset val="204"/>
      </rPr>
      <t>აქტიურად</t>
    </r>
  </si>
  <si>
    <r>
      <t xml:space="preserve">2012 </t>
    </r>
    <r>
      <rPr>
        <sz val="8.5"/>
        <rFont val="Sylfaen"/>
        <family val="1"/>
        <charset val="204"/>
      </rPr>
      <t>წლის</t>
    </r>
    <r>
      <rPr>
        <sz val="8.5"/>
        <rFont val="Times New Roman"/>
        <family val="1"/>
        <charset val="204"/>
      </rPr>
      <t xml:space="preserve"> I </t>
    </r>
    <r>
      <rPr>
        <sz val="8.5"/>
        <rFont val="Sylfaen"/>
        <family val="1"/>
        <charset val="204"/>
      </rPr>
      <t>ნახევარში</t>
    </r>
    <r>
      <rPr>
        <sz val="8.5"/>
        <rFont val="Times New Roman"/>
        <family val="1"/>
        <charset val="204"/>
      </rPr>
      <t xml:space="preserve"> </t>
    </r>
    <r>
      <rPr>
        <sz val="8.5"/>
        <rFont val="Sylfaen"/>
        <family val="1"/>
        <charset val="204"/>
      </rPr>
      <t>სულ</t>
    </r>
    <r>
      <rPr>
        <sz val="8.5"/>
        <rFont val="Times New Roman"/>
        <family val="1"/>
        <charset val="204"/>
      </rPr>
      <t xml:space="preserve">  </t>
    </r>
    <r>
      <rPr>
        <sz val="8.5"/>
        <rFont val="Sylfaen"/>
        <family val="1"/>
        <charset val="204"/>
      </rP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გათავისუფლებულდა</t>
    </r>
    <r>
      <rPr>
        <sz val="8.5"/>
        <rFont val="Times New Roman"/>
        <family val="1"/>
        <charset val="204"/>
      </rPr>
      <t xml:space="preserve">  126 </t>
    </r>
    <r>
      <rPr>
        <sz val="8.5"/>
        <rFont val="Sylfaen"/>
        <family val="1"/>
        <charset val="204"/>
      </rPr>
      <t>მსჯავრდებული</t>
    </r>
    <r>
      <rPr>
        <sz val="8.5"/>
        <rFont val="Times New Roman"/>
        <family val="1"/>
        <charset val="204"/>
      </rPr>
      <t xml:space="preserve">, </t>
    </r>
    <r>
      <rPr>
        <sz val="8.5"/>
        <rFont val="Sylfaen"/>
        <family val="1"/>
        <charset val="204"/>
      </rPr>
      <t>ხოლო</t>
    </r>
    <r>
      <rPr>
        <sz val="8.5"/>
        <rFont val="Times New Roman"/>
        <family val="1"/>
        <charset val="204"/>
      </rPr>
      <t xml:space="preserve"> 2012 </t>
    </r>
    <r>
      <rPr>
        <sz val="8.5"/>
        <rFont val="Sylfaen"/>
        <family val="1"/>
        <charset val="204"/>
      </rPr>
      <t>წლის</t>
    </r>
    <r>
      <rPr>
        <sz val="8.5"/>
        <rFont val="Times New Roman"/>
        <family val="1"/>
        <charset val="204"/>
      </rPr>
      <t xml:space="preserve"> II </t>
    </r>
    <r>
      <rPr>
        <sz val="8.5"/>
        <rFont val="Sylfaen"/>
        <family val="1"/>
        <charset val="204"/>
      </rPr>
      <t>ნხევარში</t>
    </r>
    <r>
      <rPr>
        <sz val="8.5"/>
        <rFont val="Times New Roman"/>
        <family val="1"/>
        <charset val="204"/>
      </rPr>
      <t xml:space="preserve"> 1172 </t>
    </r>
    <r>
      <rPr>
        <sz val="8.5"/>
        <rFont val="Sylfaen"/>
        <family val="1"/>
        <charset val="204"/>
      </rPr>
      <t>მსჯავრდებული</t>
    </r>
    <r>
      <rPr>
        <sz val="8.5"/>
        <rFont val="Times New Roman"/>
        <family val="1"/>
        <charset val="204"/>
      </rPr>
      <t xml:space="preserve">. 2012 </t>
    </r>
    <r>
      <rPr>
        <sz val="8.5"/>
        <rFont val="Sylfaen"/>
        <family val="1"/>
        <charset val="204"/>
      </rPr>
      <t>წლის</t>
    </r>
    <r>
      <rPr>
        <sz val="8.5"/>
        <rFont val="Times New Roman"/>
        <family val="1"/>
        <charset val="204"/>
      </rPr>
      <t xml:space="preserve"> </t>
    </r>
    <r>
      <rPr>
        <sz val="8.5"/>
        <rFont val="Sylfaen"/>
        <family val="1"/>
        <charset val="204"/>
      </rPr>
      <t>განმავლობაში</t>
    </r>
    <r>
      <rPr>
        <sz val="8.5"/>
        <rFont val="Times New Roman"/>
        <family val="1"/>
        <charset val="204"/>
      </rPr>
      <t xml:space="preserve"> </t>
    </r>
    <r>
      <rPr>
        <sz val="8.5"/>
        <rFont val="Sylfaen"/>
        <family val="1"/>
        <charset val="204"/>
      </rPr>
      <t>ადგილობრივი</t>
    </r>
    <r>
      <rPr>
        <sz val="8.5"/>
        <rFont val="Times New Roman"/>
        <family val="1"/>
        <charset val="204"/>
      </rPr>
      <t xml:space="preserve"> </t>
    </r>
    <r>
      <rPr>
        <sz val="8.5"/>
        <rFont val="Sylfaen"/>
        <family val="1"/>
        <charset val="204"/>
      </rPr>
      <t>საბჭოებისა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მუდმივმოქმედი</t>
    </r>
    <r>
      <rPr>
        <sz val="8.5"/>
        <rFont val="Times New Roman"/>
        <family val="1"/>
        <charset val="204"/>
      </rPr>
      <t xml:space="preserve"> </t>
    </r>
    <r>
      <rPr>
        <sz val="8.5"/>
        <rFont val="Sylfaen"/>
        <family val="1"/>
        <charset val="204"/>
      </rPr>
      <t>კომისიის</t>
    </r>
    <r>
      <rPr>
        <sz val="8.5"/>
        <rFont val="Times New Roman"/>
        <family val="1"/>
        <charset val="204"/>
      </rPr>
      <t xml:space="preserve"> </t>
    </r>
    <r>
      <rPr>
        <sz val="8.5"/>
        <rFont val="Sylfaen"/>
        <family val="1"/>
        <charset val="204"/>
      </rPr>
      <t>მიერ</t>
    </r>
    <r>
      <rPr>
        <sz val="8.5"/>
        <rFont val="Times New Roman"/>
        <family val="1"/>
        <charset val="204"/>
      </rPr>
      <t xml:space="preserve"> </t>
    </r>
    <r>
      <rPr>
        <sz val="8.5"/>
        <rFont val="Sylfaen"/>
        <family val="1"/>
        <charset val="204"/>
      </rP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გათავისუფლებულდა</t>
    </r>
    <r>
      <rPr>
        <sz val="8.5"/>
        <rFont val="Times New Roman"/>
        <family val="1"/>
        <charset val="204"/>
      </rPr>
      <t xml:space="preserve">  1298  </t>
    </r>
    <r>
      <rPr>
        <sz val="8.5"/>
        <rFont val="Sylfaen"/>
        <family val="1"/>
        <charset val="204"/>
      </rPr>
      <t>მსჯავრდებული</t>
    </r>
  </si>
  <si>
    <r>
      <t>პირობით</t>
    </r>
    <r>
      <rPr>
        <sz val="8.5"/>
        <rFont val="Times New Roman"/>
        <family val="1"/>
        <charset val="204"/>
      </rPr>
      <t xml:space="preserve"> </t>
    </r>
    <r>
      <rPr>
        <sz val="8.5"/>
        <rFont val="Sylfaen"/>
        <family val="1"/>
        <charset val="204"/>
      </rPr>
      <t>ვადაზე</t>
    </r>
    <r>
      <rPr>
        <sz val="8.5"/>
        <rFont val="Times New Roman"/>
        <family val="1"/>
        <charset val="204"/>
      </rPr>
      <t xml:space="preserve"> </t>
    </r>
    <r>
      <rPr>
        <sz val="8.5"/>
        <rFont val="Sylfaen"/>
        <family val="1"/>
        <charset val="204"/>
      </rPr>
      <t>ადრე</t>
    </r>
    <r>
      <rPr>
        <sz val="8.5"/>
        <rFont val="Times New Roman"/>
        <family val="1"/>
        <charset val="204"/>
      </rPr>
      <t xml:space="preserve"> </t>
    </r>
    <r>
      <rPr>
        <sz val="8.5"/>
        <rFont val="Sylfaen"/>
        <family val="1"/>
        <charset val="204"/>
      </rPr>
      <t>გათავისუფლების</t>
    </r>
    <r>
      <rPr>
        <sz val="8.5"/>
        <rFont val="Times New Roman"/>
        <family val="1"/>
        <charset val="204"/>
      </rPr>
      <t xml:space="preserve"> </t>
    </r>
    <r>
      <rPr>
        <sz val="8.5"/>
        <rFont val="Sylfaen"/>
        <family val="1"/>
        <charset val="204"/>
      </rPr>
      <t>საკანონმდებლო</t>
    </r>
    <r>
      <rPr>
        <sz val="8.5"/>
        <rFont val="Times New Roman"/>
        <family val="1"/>
        <charset val="204"/>
      </rPr>
      <t xml:space="preserve"> </t>
    </r>
    <r>
      <rPr>
        <sz val="8.5"/>
        <rFont val="Sylfaen"/>
        <family val="1"/>
        <charset val="204"/>
      </rPr>
      <t>რეგულირების</t>
    </r>
    <r>
      <rPr>
        <sz val="8.5"/>
        <rFont val="Times New Roman"/>
        <family val="1"/>
        <charset val="204"/>
      </rPr>
      <t xml:space="preserve"> </t>
    </r>
    <r>
      <rPr>
        <sz val="8.5"/>
        <rFont val="Sylfaen"/>
        <family val="1"/>
        <charset val="204"/>
      </rPr>
      <t>გადახედვა</t>
    </r>
    <r>
      <rPr>
        <sz val="8.5"/>
        <rFont val="Times New Roman"/>
        <family val="1"/>
        <charset val="204"/>
      </rPr>
      <t xml:space="preserve"> </t>
    </r>
    <r>
      <rPr>
        <sz val="8.5"/>
        <rFont val="Sylfaen"/>
        <family val="1"/>
        <charset val="204"/>
      </rPr>
      <t>და</t>
    </r>
    <r>
      <rPr>
        <sz val="8.5"/>
        <rFont val="Times New Roman"/>
        <family val="1"/>
        <charset val="204"/>
      </rPr>
      <t xml:space="preserve"> </t>
    </r>
    <r>
      <rPr>
        <sz val="8.5"/>
        <rFont val="Sylfaen"/>
        <family val="1"/>
        <charset val="204"/>
      </rPr>
      <t>მექანიზმების</t>
    </r>
    <r>
      <rPr>
        <sz val="8.5"/>
        <rFont val="Times New Roman"/>
        <family val="1"/>
        <charset val="204"/>
      </rPr>
      <t xml:space="preserve"> </t>
    </r>
    <r>
      <rPr>
        <sz val="8.5"/>
        <rFont val="Sylfaen"/>
        <family val="1"/>
        <charset val="204"/>
      </rPr>
      <t>ეფექტურად</t>
    </r>
    <r>
      <rPr>
        <sz val="8.5"/>
        <rFont val="Times New Roman"/>
        <family val="1"/>
        <charset val="204"/>
      </rPr>
      <t xml:space="preserve"> </t>
    </r>
    <r>
      <rPr>
        <sz val="8.5"/>
        <rFont val="Sylfaen"/>
        <family val="1"/>
        <charset val="204"/>
      </rPr>
      <t>გამოყენება</t>
    </r>
    <r>
      <rPr>
        <sz val="8.5"/>
        <rFont val="Times New Roman"/>
        <family val="1"/>
        <charset val="204"/>
      </rPr>
      <t xml:space="preserve">. </t>
    </r>
  </si>
  <si>
    <r>
      <t>გასაჩივრების</t>
    </r>
    <r>
      <rPr>
        <sz val="8.5"/>
        <color rgb="FF000000"/>
        <rFont val="Times New Roman"/>
        <family val="1"/>
        <charset val="204"/>
      </rPr>
      <t xml:space="preserve"> </t>
    </r>
    <r>
      <rPr>
        <sz val="8.5"/>
        <color rgb="FF000000"/>
        <rFont val="Sylfaen"/>
        <family val="1"/>
        <charset val="204"/>
      </rPr>
      <t>სისტემა</t>
    </r>
    <r>
      <rPr>
        <sz val="8.5"/>
        <color rgb="FF000000"/>
        <rFont val="Times New Roman"/>
        <family val="1"/>
        <charset val="204"/>
      </rPr>
      <t xml:space="preserve"> </t>
    </r>
    <r>
      <rPr>
        <sz val="8.5"/>
        <color rgb="FF000000"/>
        <rFont val="Sylfaen"/>
        <family val="1"/>
        <charset val="204"/>
      </rPr>
      <t>და</t>
    </r>
    <r>
      <rPr>
        <sz val="8.5"/>
        <color rgb="FF000000"/>
        <rFont val="Times New Roman"/>
        <family val="1"/>
        <charset val="204"/>
      </rPr>
      <t xml:space="preserve"> </t>
    </r>
    <r>
      <rPr>
        <sz val="8.5"/>
        <color rgb="FF000000"/>
        <rFont val="Sylfaen"/>
        <family val="1"/>
        <charset val="204"/>
      </rPr>
      <t>პატიმართა</t>
    </r>
    <r>
      <rPr>
        <sz val="8.5"/>
        <color rgb="FF000000"/>
        <rFont val="Times New Roman"/>
        <family val="1"/>
        <charset val="204"/>
      </rPr>
      <t xml:space="preserve"> </t>
    </r>
    <r>
      <rPr>
        <sz val="8.5"/>
        <color rgb="FF000000"/>
        <rFont val="Sylfaen"/>
        <family val="1"/>
        <charset val="204"/>
      </rPr>
      <t>სამართლებრივი</t>
    </r>
    <r>
      <rPr>
        <sz val="8.5"/>
        <color rgb="FF000000"/>
        <rFont val="Times New Roman"/>
        <family val="1"/>
        <charset val="204"/>
      </rPr>
      <t xml:space="preserve"> </t>
    </r>
    <r>
      <rPr>
        <sz val="8.5"/>
        <color rgb="FF000000"/>
        <rFont val="Sylfaen"/>
        <family val="1"/>
        <charset val="204"/>
      </rPr>
      <t>გარანტიები</t>
    </r>
    <r>
      <rPr>
        <sz val="8.5"/>
        <color rgb="FF000000"/>
        <rFont val="Times New Roman"/>
        <family val="1"/>
        <charset val="204"/>
      </rPr>
      <t xml:space="preserve"> </t>
    </r>
    <r>
      <rPr>
        <sz val="8.5"/>
        <color rgb="FF000000"/>
        <rFont val="Sylfaen"/>
        <family val="1"/>
        <charset val="204"/>
      </rPr>
      <t>შენარჩუნებულია</t>
    </r>
  </si>
  <si>
    <r>
      <t>ეფექტური</t>
    </r>
    <r>
      <rPr>
        <sz val="8.5"/>
        <rFont val="Times New Roman"/>
        <family val="1"/>
        <charset val="204"/>
      </rPr>
      <t xml:space="preserve"> </t>
    </r>
    <r>
      <rPr>
        <sz val="8.5"/>
        <rFont val="Sylfaen"/>
        <family val="1"/>
        <charset val="204"/>
      </rPr>
      <t>გასაჩივრების</t>
    </r>
    <r>
      <rPr>
        <sz val="8.5"/>
        <rFont val="Times New Roman"/>
        <family val="1"/>
        <charset val="204"/>
      </rPr>
      <t xml:space="preserve"> </t>
    </r>
    <r>
      <rPr>
        <sz val="8.5"/>
        <rFont val="Sylfaen"/>
        <family val="1"/>
        <charset val="204"/>
      </rPr>
      <t>მექანიზმის</t>
    </r>
    <r>
      <rPr>
        <sz val="8.5"/>
        <rFont val="Times New Roman"/>
        <family val="1"/>
        <charset val="204"/>
      </rPr>
      <t xml:space="preserve"> </t>
    </r>
    <r>
      <rPr>
        <sz val="8.5"/>
        <rFont val="Sylfaen"/>
        <family val="1"/>
        <charset val="204"/>
      </rPr>
      <t>არსებობა</t>
    </r>
  </si>
  <si>
    <r>
      <t xml:space="preserve">ქვეპროგრამა </t>
    </r>
    <r>
      <rPr>
        <sz val="8.5"/>
        <color rgb="FF000000"/>
        <rFont val="Sylfaen"/>
        <family val="1"/>
        <charset val="204"/>
      </rPr>
      <t xml:space="preserve">6.6.1. პატიმართა ცნობიერების ამაღლება მათი უფლებების შესახებ საჩივრების, დისციპლინარულ და ადმინისტრაციულ პროცედურებთან მიმართებაში                                     </t>
    </r>
  </si>
  <si>
    <r>
      <t>ქვეპროგრამა</t>
    </r>
    <r>
      <rPr>
        <sz val="8.5"/>
        <color rgb="FF000000"/>
        <rFont val="Sylfaen"/>
        <family val="1"/>
        <charset val="204"/>
      </rPr>
      <t xml:space="preserve"> 6.6.2 პატიმრობის კოდექსით გათვალისწინებული  საჩივრების პროცედურების ხელმისაწვდომობა </t>
    </r>
  </si>
  <si>
    <r>
      <t xml:space="preserve">ქვეპროგრამა 6.7 </t>
    </r>
    <r>
      <rPr>
        <sz val="8.5"/>
        <color rgb="FF000000"/>
        <rFont val="Sylfaen"/>
        <family val="1"/>
        <charset val="204"/>
      </rPr>
      <t xml:space="preserve">                           სად-ის მონიტორინგის სამართველოს  ინსტიტუციონალური განვითარება</t>
    </r>
  </si>
  <si>
    <t xml:space="preserve">საკანონმდებლო ცვლილებები საოჯახო პაემნების რეგულირებისთვის.                           2012 წლის 22 მაისს პატიმრობის კოდექსში შეტანილ იქნა ცვლილება საოჯახო პაემნების რეგულირებისათვის. (მუხლი 173)  ეთიკის კოდექსი შემუშავების პროცესშია არასამთავრობო ორგანიზაციებისათვის, რომლებიც ახორციელებენ სერვისების მიწოდებას სასჯელაღსრულების დაწესებულებებში. </t>
  </si>
  <si>
    <t>2.  ჩამოყალიბებულია სად-ის  არასრულწლოვანთა სპეციალური დაწესებულების ახალი დებულება</t>
  </si>
  <si>
    <t>სულ მთლიანი თანხა</t>
  </si>
  <si>
    <t>პროგრამა 6.1   პენიტენციურ სისტემაში მოქმედი კანონმდებლობისა და შიდა რეგულაციების სისტემატიური გადახედვა და საჭიროების შემთხვევაში ცვლილებების შეტანა</t>
  </si>
  <si>
    <t>პროგრამა 6.2 სასჯელაღსრულების დეპარტამენტის და დაწესებულებების ადმინისტრირების გაუმჯობესება</t>
  </si>
  <si>
    <t xml:space="preserve">
ტრენინგების შედეგად სერთიფიცირებულ თანამშრომელთა რაოდენობა</t>
  </si>
  <si>
    <r>
      <t>1.</t>
    </r>
    <r>
      <rPr>
        <sz val="8.5"/>
        <rFont val="Sylfaen"/>
        <family val="1"/>
        <charset val="204"/>
      </rPr>
      <t xml:space="preserve"> გაგრძელდა </t>
    </r>
    <r>
      <rPr>
        <sz val="8.5"/>
        <rFont val="Times New Roman"/>
        <family val="1"/>
        <charset val="204"/>
      </rPr>
      <t xml:space="preserve"> </t>
    </r>
    <r>
      <rPr>
        <sz val="8.5"/>
        <rFont val="Sylfaen"/>
        <family val="1"/>
        <charset val="204"/>
      </rPr>
      <t>დაბა</t>
    </r>
    <r>
      <rPr>
        <sz val="8.5"/>
        <rFont val="Times New Roman"/>
        <family val="1"/>
        <charset val="204"/>
      </rPr>
      <t xml:space="preserve"> </t>
    </r>
    <r>
      <rPr>
        <sz val="8.5"/>
        <rFont val="Sylfaen"/>
        <family val="1"/>
        <charset val="204"/>
      </rPr>
      <t>ლაითურის</t>
    </r>
    <r>
      <rPr>
        <sz val="8.5"/>
        <rFont val="Times New Roman"/>
        <family val="1"/>
        <charset val="204"/>
      </rPr>
      <t xml:space="preserve"> </t>
    </r>
    <r>
      <rPr>
        <sz val="8.5"/>
        <rFont val="Sylfaen"/>
        <family val="1"/>
        <charset val="204"/>
      </rPr>
      <t>განსაკუთრებული</t>
    </r>
    <r>
      <rPr>
        <sz val="8.5"/>
        <rFont val="Times New Roman"/>
        <family val="1"/>
        <charset val="204"/>
      </rPr>
      <t xml:space="preserve"> </t>
    </r>
    <r>
      <rPr>
        <sz val="8.5"/>
        <rFont val="Sylfaen"/>
        <family val="1"/>
        <charset val="204"/>
      </rPr>
      <t>მეთვალყურეობის</t>
    </r>
    <r>
      <rPr>
        <sz val="8.5"/>
        <rFont val="Times New Roman"/>
        <family val="1"/>
        <charset val="204"/>
      </rPr>
      <t xml:space="preserve"> </t>
    </r>
    <r>
      <rPr>
        <sz val="8.5"/>
        <rFont val="Sylfaen"/>
        <family val="1"/>
        <charset val="204"/>
      </rPr>
      <t>ტიპის</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მშენებლობა</t>
    </r>
    <r>
      <rPr>
        <sz val="8.5"/>
        <rFont val="Times New Roman"/>
        <family val="1"/>
        <charset val="204"/>
      </rPr>
      <t xml:space="preserve">                                                             
                                              2.</t>
    </r>
    <r>
      <rPr>
        <u/>
        <sz val="8.5"/>
        <rFont val="Times New Roman"/>
        <family val="1"/>
        <charset val="204"/>
      </rPr>
      <t xml:space="preserve"> </t>
    </r>
    <r>
      <rPr>
        <sz val="8.5"/>
        <rFont val="Sylfaen"/>
        <family val="1"/>
        <charset val="204"/>
      </rPr>
      <t>გაგრძელდა</t>
    </r>
    <r>
      <rPr>
        <sz val="8.5"/>
        <rFont val="Times New Roman"/>
        <family val="1"/>
        <charset val="204"/>
      </rPr>
      <t xml:space="preserve"> </t>
    </r>
    <r>
      <rPr>
        <sz val="8.5"/>
        <rFont val="Sylfaen"/>
        <family val="1"/>
        <charset val="204"/>
      </rPr>
      <t>სასჯელაღსრულების  ორხევის ახალი</t>
    </r>
    <r>
      <rPr>
        <sz val="8.5"/>
        <rFont val="Times New Roman"/>
        <family val="1"/>
        <charset val="204"/>
      </rPr>
      <t xml:space="preserve"> </t>
    </r>
    <r>
      <rPr>
        <sz val="8.5"/>
        <rFont val="Sylfaen"/>
        <family val="1"/>
        <charset val="204"/>
      </rPr>
      <t>დაწესებულების</t>
    </r>
    <r>
      <rPr>
        <sz val="8.5"/>
        <rFont val="Times New Roman"/>
        <family val="1"/>
        <charset val="204"/>
      </rPr>
      <t xml:space="preserve"> </t>
    </r>
    <r>
      <rPr>
        <sz val="8.5"/>
        <rFont val="Sylfaen"/>
        <family val="1"/>
        <charset val="204"/>
      </rPr>
      <t>მშენებლობის</t>
    </r>
    <r>
      <rPr>
        <sz val="8.5"/>
        <rFont val="Times New Roman"/>
        <family val="1"/>
        <charset val="204"/>
      </rPr>
      <t xml:space="preserve"> </t>
    </r>
    <r>
      <rPr>
        <sz val="8.5"/>
        <rFont val="Sylfaen"/>
        <family val="1"/>
        <charset val="204"/>
      </rPr>
      <t>სამუშაოები</t>
    </r>
    <r>
      <rPr>
        <sz val="8.5"/>
        <rFont val="Times New Roman"/>
        <family val="1"/>
        <charset val="204"/>
      </rPr>
      <t xml:space="preserve">     
3. ქცევაზე დაფუძნებული რისკის შეფასების ინსტრუმენტების დანერგვა №8, და №2, დაწესებულებებში;       
               </t>
    </r>
  </si>
  <si>
    <t xml:space="preserve">1..დასრულდა დაბა ლაითურის განსაკუთრებული მეთვალყურეობის ტიპისდაწესებულების მშენებლობა  
                                                      2.. გაგრძელდა სასჯელაღსრულების ორხევის ახალი დაწესებულების მშენებლობის საუშაოები  
3. ქცევაზე დაფუძნებული რისკის შეფასების ინსტრუმენტების შესწორება, გაუმჯობესება და გამოყენება სასჯელაღსრულების ყველა დაწესებულებებში, სადაც სასჯელის ინდივიდულური დაგეგმვა უკვე მოქმედებს;     </t>
  </si>
  <si>
    <t>პირველადი ჯანდაცვის მოდელის დანერგვა სასჯელაღსრულების 3 დაწესებულებაში       შედეგი: Ø პირველადი ჯანდაცვის პუნქტი გაიხსნა 3 სასჯელაღსრულების დაწესებულებაში, კერძოდ N#5,#9 და #12 დაწესებულებებში.    ინფექციური დაავადებების გავრცელების მაჩვენებელი 4.64%     56 გარდაცვალების შემთხვევა ყოველ 10 000 მსჯავრდებულზე წელიწადში</t>
  </si>
  <si>
    <t xml:space="preserve">1. პირველადი ჯანდაცვის მოდელის დანერგვა დამატებით სასჯელაღსრულების 3 დაწესებულებაში (რუსთავი #6, გლდანი #8 და ქალთა სასჯელაღსრულების დაწესებულება);                2. C ჰეპატიტის პრევენციის, დიაგნოსტიკის და მკურნალობის პროგრამის შემუშავება; 3.ტუბერკულოზის სამკურნალო და სარეაბილიტაციო ახალი ცენტრის გახსნა; 4.ჯანდაცვის ელექტრონული სისტემის შემუშავება;  5. ციხის რესპუბლიკური საავადმყოფოს რეორგანიზაცია და გადაიარაღება;                  6.სამედიცინო დეპარტამენტის რეორგანიზაცია;              7.სამედიცინო პერსონალის ანაზღაურების ზრდა 50%-ით;                                       8. სიკვდილობის მაჩვენებელი &lt;35 ყოველ 10 000 მსჯავრდებულზე წელიწადში                                                                         </t>
  </si>
  <si>
    <t>1. პირველადი ჯანდაცვის მოდელის დანერგვა დამატებით სასჯელაღსრულების 2 დაწესებულებაში ქუთაისი #12 და არასრულწლოვანთა სასჯელაღსრულების დაწესებულება);        2.  C ჰეპატიტის პრევენციის, დიაგნოსტიკის და მკურნალობის პროგრამა დანერგილია 
3. სიკვდილობის მაჩვენებელი &lt;30 გარდაცვალების შემთხვევა ყოველ 10 000 მსჯავრდებულზე წელიწადში</t>
  </si>
  <si>
    <t xml:space="preserve">1.   სიკვდილობის  შემცირების პროცენტული მაჩვენებელი ყოველ 10 000 მსჯავრდებულზე                                                                                     2. ინფექციურ დაავადებებზე (აივ/შიდსი, ტუბერკულოზი, C ჰეპატიტი) კონსულტირების, ტესტირების და მკურნალობის მაჩვენებლები; ასევე გავრცელების მაჩვენებლები;                      3. სამედიცინო პერსონალის თანაფარდობა პატიმართა რაოდენობასთან               4. პირველადი ჯანდაცვის და სპეციალიზებული სამედიცინო მომსახურებით (რეფერალი) მოცვის და უტილიზაციის მაჩვენებლები  </t>
  </si>
  <si>
    <t>პროგრამა 6.3.7 პენიტენციური ჯანდაცვა</t>
  </si>
  <si>
    <r>
      <t>პროგრამა</t>
    </r>
    <r>
      <rPr>
        <sz val="8.5"/>
        <color theme="0"/>
        <rFont val="Times New Roman"/>
        <family val="1"/>
        <charset val="204"/>
      </rPr>
      <t xml:space="preserve"> 6.4 </t>
    </r>
    <r>
      <rPr>
        <sz val="8.5"/>
        <color theme="0"/>
        <rFont val="Sylfaen"/>
        <family val="1"/>
        <charset val="204"/>
      </rPr>
      <t>მსჯავრდებულთა</t>
    </r>
    <r>
      <rPr>
        <sz val="8.5"/>
        <color theme="0"/>
        <rFont val="Times New Roman"/>
        <family val="1"/>
        <charset val="204"/>
      </rPr>
      <t xml:space="preserve"> </t>
    </r>
    <r>
      <rPr>
        <sz val="8.5"/>
        <color theme="0"/>
        <rFont val="Sylfaen"/>
        <family val="1"/>
        <charset val="204"/>
      </rPr>
      <t>რესოციალიზაცია</t>
    </r>
    <r>
      <rPr>
        <sz val="8.5"/>
        <color theme="0"/>
        <rFont val="Times New Roman"/>
        <family val="1"/>
        <charset val="204"/>
      </rPr>
      <t>-</t>
    </r>
    <r>
      <rPr>
        <sz val="8.5"/>
        <color theme="0"/>
        <rFont val="Sylfaen"/>
        <family val="1"/>
        <charset val="204"/>
      </rPr>
      <t>რეაბილიტაცია</t>
    </r>
  </si>
  <si>
    <r>
      <t>პროგრამა</t>
    </r>
    <r>
      <rPr>
        <b/>
        <sz val="8.5"/>
        <color theme="0"/>
        <rFont val="Times New Roman"/>
        <family val="1"/>
        <charset val="204"/>
      </rPr>
      <t xml:space="preserve"> 6.5 </t>
    </r>
    <r>
      <rPr>
        <b/>
        <sz val="8.5"/>
        <color theme="0"/>
        <rFont val="Sylfaen"/>
        <family val="1"/>
        <charset val="204"/>
      </rPr>
      <t>პირობით</t>
    </r>
    <r>
      <rPr>
        <b/>
        <sz val="8.5"/>
        <color theme="0"/>
        <rFont val="Times New Roman"/>
        <family val="1"/>
        <charset val="204"/>
      </rPr>
      <t xml:space="preserve"> </t>
    </r>
    <r>
      <rPr>
        <b/>
        <sz val="8.5"/>
        <color theme="0"/>
        <rFont val="Sylfaen"/>
        <family val="1"/>
        <charset val="204"/>
      </rPr>
      <t>ვადამდე</t>
    </r>
    <r>
      <rPr>
        <b/>
        <sz val="8.5"/>
        <color theme="0"/>
        <rFont val="Times New Roman"/>
        <family val="1"/>
        <charset val="204"/>
      </rPr>
      <t xml:space="preserve"> </t>
    </r>
    <r>
      <rPr>
        <b/>
        <sz val="8.5"/>
        <color theme="0"/>
        <rFont val="Sylfaen"/>
        <family val="1"/>
        <charset val="204"/>
      </rPr>
      <t>გათავისუფლება, მაჩვენებლის</t>
    </r>
    <r>
      <rPr>
        <b/>
        <sz val="8.5"/>
        <color theme="0"/>
        <rFont val="Times New Roman"/>
        <family val="1"/>
        <charset val="204"/>
      </rPr>
      <t xml:space="preserve"> </t>
    </r>
    <r>
      <rPr>
        <b/>
        <sz val="8.5"/>
        <color theme="0"/>
        <rFont val="Sylfaen"/>
        <family val="1"/>
      </rPr>
      <t xml:space="preserve">ევროპის საბჭოს მინისტრთა კომიტეტის რეკომენდაციასთან </t>
    </r>
    <r>
      <rPr>
        <b/>
        <sz val="8.5"/>
        <color theme="0"/>
        <rFont val="Sylfaen"/>
        <family val="1"/>
        <charset val="204"/>
      </rPr>
      <t>მიახლოება და ადგილობრივი საბჭოს საქმიანობა</t>
    </r>
  </si>
  <si>
    <r>
      <t>პროგრამა</t>
    </r>
    <r>
      <rPr>
        <sz val="8.5"/>
        <color theme="0"/>
        <rFont val="Times New Roman"/>
        <family val="1"/>
        <charset val="204"/>
      </rPr>
      <t xml:space="preserve"> 6.6.  </t>
    </r>
    <r>
      <rPr>
        <sz val="8.5"/>
        <color theme="0"/>
        <rFont val="Sylfaen"/>
        <family val="1"/>
        <charset val="204"/>
      </rPr>
      <t>პატიმართა</t>
    </r>
    <r>
      <rPr>
        <sz val="8.5"/>
        <color theme="0"/>
        <rFont val="Times New Roman"/>
        <family val="1"/>
        <charset val="204"/>
      </rPr>
      <t xml:space="preserve"> </t>
    </r>
    <r>
      <rPr>
        <sz val="8.5"/>
        <color theme="0"/>
        <rFont val="Sylfaen"/>
        <family val="1"/>
        <charset val="204"/>
      </rPr>
      <t>სამართლებრივი</t>
    </r>
    <r>
      <rPr>
        <sz val="8.5"/>
        <color theme="0"/>
        <rFont val="Times New Roman"/>
        <family val="1"/>
        <charset val="204"/>
      </rPr>
      <t xml:space="preserve"> </t>
    </r>
    <r>
      <rPr>
        <sz val="8.5"/>
        <color theme="0"/>
        <rFont val="Sylfaen"/>
        <family val="1"/>
        <charset val="204"/>
      </rPr>
      <t>გარანტიების</t>
    </r>
    <r>
      <rPr>
        <sz val="8.5"/>
        <color theme="0"/>
        <rFont val="Times New Roman"/>
        <family val="1"/>
        <charset val="204"/>
      </rPr>
      <t xml:space="preserve"> </t>
    </r>
    <r>
      <rPr>
        <sz val="8.5"/>
        <color theme="0"/>
        <rFont val="Sylfaen"/>
        <family val="1"/>
        <charset val="204"/>
      </rPr>
      <t>გაძლიერება</t>
    </r>
  </si>
  <si>
    <r>
      <t xml:space="preserve">პროგრამა </t>
    </r>
    <r>
      <rPr>
        <b/>
        <sz val="8.5"/>
        <color theme="0"/>
        <rFont val="Sylfaen"/>
        <family val="1"/>
        <charset val="204"/>
      </rPr>
      <t xml:space="preserve"> 6.3 - პატიმრობის პირობების გაუმჯობესება</t>
    </r>
  </si>
  <si>
    <t>სააგენტოს თანამშრომელთათვის  ხელფასის ზრდა და საშტატო ერთეულების დამატება არ იგეგმება  (სააგენტოს 324 თანამშრომელი)</t>
  </si>
  <si>
    <r>
      <t xml:space="preserve">ღონისძიება 7.1.8 – თანამშრომელთა სწავლების გაუმჯობესება:     </t>
    </r>
    <r>
      <rPr>
        <sz val="8.5"/>
        <rFont val="Sylfaen"/>
        <family val="1"/>
      </rPr>
      <t>პრობაციის სამსახურის ტრეინინგის სტრატეგიის და ყოველწლიური ტრეინინგის გეგმების შემუშავება;                               ტრეინინგის მოდულების სტანდარტების შემუშავება, მიღება და გამოყენება;  სასწავლო პროგრამების პერიოდული შეფასება და განვითარება; პრობაციის ეროვნული სააგენტოს თანამშრომელთა და სტაჟიორ ოფიცერთა მომზადება შემუშავებული ტრენინგ-მოდულების  მიხედვით</t>
    </r>
  </si>
  <si>
    <r>
      <t>არასრულწლოვანთა მართლმსაჯულების კოდექსით გათვალისწინებული დებულებები იმპლემენტაციის მიზნით ღონისძიებების დაგეგმვა;</t>
    </r>
    <r>
      <rPr>
        <sz val="8.5"/>
        <color indexed="10"/>
        <rFont val="Sylfaen"/>
        <family val="1"/>
      </rPr>
      <t xml:space="preserve">
</t>
    </r>
  </si>
  <si>
    <r>
      <t xml:space="preserve"> დაგემილი ღონისძიებების იმპლემენტაცია </t>
    </r>
    <r>
      <rPr>
        <sz val="8.5"/>
        <color indexed="8"/>
        <rFont val="Sylfaen"/>
        <family val="2"/>
      </rPr>
      <t xml:space="preserve">
</t>
    </r>
  </si>
  <si>
    <r>
      <t xml:space="preserve">8.1.4. </t>
    </r>
    <r>
      <rPr>
        <sz val="8.5"/>
        <rFont val="Calibri"/>
        <family val="2"/>
        <charset val="204"/>
      </rPr>
      <t xml:space="preserve"> კანონთან კონფლიქტში მყოფი არასრულწლოვანთათვის მომსახურების მიწოდების სტანდარტების დამტკიცება </t>
    </r>
  </si>
  <si>
    <r>
      <rPr>
        <sz val="8.5"/>
        <rFont val="Calibri"/>
        <family val="2"/>
      </rPr>
      <t xml:space="preserve">იუსტიციის სამინისტრო; მთავარი პროკურატურა;
 შსს
</t>
    </r>
  </si>
  <si>
    <r>
      <t xml:space="preserve"> მთავარი პროკურატურა;
 შსს, 
სასჯელაღსრულების და პრობაციის სამინისტრო; </t>
    </r>
    <r>
      <rPr>
        <sz val="8.5"/>
        <rFont val="Calibri"/>
        <family val="2"/>
      </rPr>
      <t>პრობაციის ეროვნული სააგენტო იურიდიული დახმარების სამსახური; განათლებისა და მეცნიერების სამინისტრო, შრომის, ჯანმრთელობის და სოციალური დაცვის სამინისტრო, დანაშაულის პრევენციის ცენტრი; სასამართლო</t>
    </r>
  </si>
  <si>
    <r>
      <t xml:space="preserve">არასრულწლოვნებთან მომუშავე პროფესიონალების ქცევის მარეგულირებელი ნორმები, ეთიკის ნორმები და სახელმძღვანელო პრინციპები, რომელიც საჭიროებს ცვლილებებს იდენტიფიცირებულია; </t>
    </r>
    <r>
      <rPr>
        <sz val="8.5"/>
        <rFont val="Calibri"/>
        <family val="2"/>
      </rPr>
      <t>პრობაციის ეროვნული სააგენტოს  სპეციალისტებისათვის (პრობაციის ოფიცერი, სოციალური მუშაკი და ფსიქოლოგი) შემუშავებულია პროცესიული ეთიკის სტანდარტები</t>
    </r>
  </si>
  <si>
    <r>
      <t xml:space="preserve">8.1.9. </t>
    </r>
    <r>
      <rPr>
        <sz val="8.5"/>
        <rFont val="Sylfaen"/>
        <family val="1"/>
      </rPr>
      <t xml:space="preserve">  ბავშვზე ორიენტირებული გარემოს შექმნის კონცეფციის შემუშავება</t>
    </r>
  </si>
  <si>
    <r>
      <rPr>
        <sz val="8.5"/>
        <color indexed="10"/>
        <rFont val="Sylfaen"/>
        <family val="1"/>
      </rPr>
      <t xml:space="preserve"> </t>
    </r>
    <r>
      <rPr>
        <sz val="8.5"/>
        <rFont val="Sylfaen"/>
        <family val="2"/>
      </rPr>
      <t>დანაშაულის პრევენციის სფეროში ჩართულ სახელმწიფო უწყებებს შორის თანამშრომლობის მემორანდუმის დადება</t>
    </r>
  </si>
  <si>
    <r>
      <t xml:space="preserve"> </t>
    </r>
    <r>
      <rPr>
        <sz val="8.5"/>
        <rFont val="Calibri"/>
        <family val="2"/>
      </rPr>
      <t>დანაშაულის პრევენციის ცენტრი</t>
    </r>
  </si>
  <si>
    <r>
      <t>8.2.7.</t>
    </r>
    <r>
      <rPr>
        <sz val="8.5"/>
        <rFont val="Sylfaen"/>
        <family val="1"/>
      </rPr>
      <t xml:space="preserve"> საგრანტო პროგრამის განვითარების მიზნით წინადადებების შემუშავება</t>
    </r>
  </si>
  <si>
    <r>
      <t xml:space="preserve">იუსტიციის სამინისტრო, სასჯელაღსრულების და პრობაციის სამინისტრო, მთავარი პროკურატურა,  </t>
    </r>
    <r>
      <rPr>
        <sz val="8.5"/>
        <rFont val="Sylfaen"/>
        <family val="1"/>
      </rPr>
      <t>სასამართლო</t>
    </r>
  </si>
  <si>
    <r>
      <t xml:space="preserve">   გარკვეული კატეგორიის მძიმე დანაშაულში ბრალდებულ არასრულწლოვანთა განრიდება; </t>
    </r>
    <r>
      <rPr>
        <sz val="8.5"/>
        <rFont val="Calibri"/>
        <family val="2"/>
      </rPr>
      <t>განრიდებული არასრულწლოვნებისათვის სერვისების გაუმჯობესება.</t>
    </r>
  </si>
  <si>
    <r>
      <rPr>
        <b/>
        <sz val="8.5"/>
        <rFont val="Calibri"/>
        <family val="2"/>
      </rPr>
      <t xml:space="preserve">70.000.00 </t>
    </r>
    <r>
      <rPr>
        <sz val="8.5"/>
        <rFont val="Calibri"/>
        <family val="2"/>
      </rPr>
      <t>(40.000.00- უნისეფი, 30.000.00 -ევროკავშირის პროექტი)</t>
    </r>
  </si>
  <si>
    <r>
      <t xml:space="preserve">8.4.1.  არასრულწლოვან </t>
    </r>
    <r>
      <rPr>
        <sz val="8.5"/>
        <rFont val="Calibri"/>
        <family val="2"/>
        <charset val="204"/>
      </rPr>
      <t>ბრალდებულთათვის/</t>
    </r>
    <r>
      <rPr>
        <sz val="8.5"/>
        <rFont val="Calibri"/>
        <family val="2"/>
      </rPr>
      <t>მსჯავრდებულთათვის  საერთაშორისო სტანდარტების  შესაბამისი პირობების უზრუნველყოფა</t>
    </r>
  </si>
  <si>
    <r>
      <t xml:space="preserve">სასჯელაღსრულების და პრობაციის სამინისტრო;
</t>
    </r>
    <r>
      <rPr>
        <sz val="8.5"/>
        <rFont val="Calibri"/>
        <family val="2"/>
        <charset val="204"/>
      </rPr>
      <t>სასჯელაღსრულების დეპარტამენტი</t>
    </r>
  </si>
  <si>
    <r>
      <rPr>
        <b/>
        <sz val="8.5"/>
        <rFont val="Calibri"/>
        <family val="2"/>
      </rPr>
      <t>6 000.00</t>
    </r>
    <r>
      <rPr>
        <sz val="8.5"/>
        <rFont val="Calibri"/>
        <family val="2"/>
      </rPr>
      <t xml:space="preserve"> აშშ დოლარი - იუნისეფი</t>
    </r>
  </si>
  <si>
    <r>
      <t xml:space="preserve"> გეგმ</t>
    </r>
    <r>
      <rPr>
        <sz val="8.5"/>
        <rFont val="Calibri"/>
        <family val="2"/>
      </rPr>
      <t>ის ფორმები განახლებულია.
 ყველა არასრულწლოვანი  მსჯავრდებულისათვის შემუშავებულია გეგმა</t>
    </r>
  </si>
  <si>
    <r>
      <t xml:space="preserve">სასჯელაღსრულების და პრობაციის სამინისტრო, </t>
    </r>
    <r>
      <rPr>
        <sz val="8.5"/>
        <rFont val="Calibri"/>
        <family val="2"/>
      </rPr>
      <t>პრობაციის ეროვნული სააგენტო</t>
    </r>
  </si>
  <si>
    <r>
      <rPr>
        <b/>
        <sz val="8.5"/>
        <rFont val="Calibri"/>
        <family val="2"/>
      </rPr>
      <t>10.000.00</t>
    </r>
    <r>
      <rPr>
        <sz val="8.5"/>
        <rFont val="Calibri"/>
        <family val="2"/>
      </rPr>
      <t xml:space="preserve"> </t>
    </r>
  </si>
  <si>
    <r>
      <t xml:space="preserve">სასჯელაღსრულების და პრობაციის სამინისტრო;
</t>
    </r>
    <r>
      <rPr>
        <sz val="8.5"/>
        <rFont val="Calibri"/>
        <family val="2"/>
        <charset val="204"/>
      </rPr>
      <t>სად, განთლებისა და მეცნიერების სამინისტრო</t>
    </r>
  </si>
  <si>
    <r>
      <t xml:space="preserve">ზოგადი განათლების სრულად </t>
    </r>
    <r>
      <rPr>
        <sz val="8.5"/>
        <rFont val="Calibri"/>
        <family val="2"/>
      </rPr>
      <t xml:space="preserve"> ხელმისაწვდომია </t>
    </r>
  </si>
  <si>
    <r>
      <t xml:space="preserve">სასჯელაღსრულების და პრობაციის სამინისტრო;
</t>
    </r>
    <r>
      <rPr>
        <sz val="8.5"/>
        <rFont val="Calibri"/>
        <family val="2"/>
        <charset val="204"/>
      </rPr>
      <t>სად; განთლებისა და მეცნიერების სამინისტრო</t>
    </r>
  </si>
  <si>
    <r>
      <t xml:space="preserve">რეაბილიტაციის პროცესის წახალისების მექანიზმი შემუშავებულია; სპორტული და საგანმანათლებლო აქტივობების, პროფესიული სწავლებისა და </t>
    </r>
    <r>
      <rPr>
        <sz val="8.5"/>
        <rFont val="Calibri"/>
        <family val="2"/>
      </rPr>
      <t>ფსიქო-</t>
    </r>
    <r>
      <rPr>
        <sz val="8.5"/>
        <rFont val="Sylfaen"/>
        <family val="2"/>
        <charset val="204"/>
      </rPr>
      <t xml:space="preserve">სოციალური პროგრამების რაოდენობა; საგანმანათლებლო/პროფესიულ პროგრამებში ჩართულ არასრულწლოვანთა რაოდენობა/პროცენტული მაჩვენებელი </t>
    </r>
  </si>
  <si>
    <r>
      <t xml:space="preserve">რეაბილიტაციის წახალისების მექანიზმი შემუშავებულია და დანერგილია;  სპორტული და საგანმანათლებლო აქტივობების, პროფესიული სწავლებისა და </t>
    </r>
    <r>
      <rPr>
        <sz val="8.5"/>
        <rFont val="Calibri"/>
        <family val="2"/>
      </rPr>
      <t>ფსიქო-სოციალური პროგრამების ეტაპობრივად განვითარება</t>
    </r>
  </si>
  <si>
    <r>
      <t xml:space="preserve">სპორტული და საგანმანათლებლო აქტივობები </t>
    </r>
    <r>
      <rPr>
        <sz val="8.5"/>
        <rFont val="Calibri"/>
        <family val="2"/>
      </rPr>
      <t xml:space="preserve">ხელმისაწვდომია.
</t>
    </r>
    <r>
      <rPr>
        <sz val="8.5"/>
        <rFont val="Calibri"/>
        <family val="2"/>
        <charset val="204"/>
      </rPr>
      <t>კვლევაზე დაფუძნებული  ფსიქო-სოციალური პროგრამები შემუშავებული და სტანდრტიზირებულია</t>
    </r>
  </si>
  <si>
    <r>
      <t xml:space="preserve">განათლებისა და მეცნიერების სამინისტრო;
</t>
    </r>
    <r>
      <rPr>
        <sz val="8.5"/>
        <rFont val="Calibri"/>
        <family val="2"/>
      </rPr>
      <t>სასჯელაღსრულებისა და პრობაციის სამინისტრო</t>
    </r>
  </si>
  <si>
    <r>
      <t xml:space="preserve">საგანმანმათლებლო პროგრამების </t>
    </r>
    <r>
      <rPr>
        <sz val="8.5"/>
        <rFont val="Calibri"/>
        <family val="2"/>
        <charset val="204"/>
      </rPr>
      <t>და პროცესის</t>
    </r>
    <r>
      <rPr>
        <sz val="8.5"/>
        <rFont val="Calibri"/>
        <family val="2"/>
      </rPr>
      <t xml:space="preserve"> ფორმალიზება</t>
    </r>
  </si>
  <si>
    <r>
      <t xml:space="preserve">UNICEF </t>
    </r>
    <r>
      <rPr>
        <b/>
        <sz val="8.5"/>
        <rFont val="Calibri"/>
        <family val="2"/>
      </rPr>
      <t xml:space="preserve">30.000.00 </t>
    </r>
    <r>
      <rPr>
        <sz val="8.5"/>
        <rFont val="Calibri"/>
        <family val="2"/>
      </rPr>
      <t>აშშ დოლარი</t>
    </r>
  </si>
  <si>
    <r>
      <t xml:space="preserve">მთავარი პროკურატურა;
იუსტიციის სასწავლო ცენტრი, შსს, </t>
    </r>
    <r>
      <rPr>
        <sz val="8.5"/>
        <rFont val="Calibri"/>
        <family val="2"/>
        <charset val="204"/>
      </rPr>
      <t>სასჯელაღსრულების და პრობაციის სასწავლო ცენტრი, UNICEF, EU პროექტი</t>
    </r>
  </si>
  <si>
    <r>
      <rPr>
        <sz val="8.5"/>
        <rFont val="Calibri"/>
        <family val="2"/>
      </rPr>
      <t>დანაშაულის პრევენციის ცენტრი. მთავარი პროკურატურა. შსს</t>
    </r>
  </si>
  <si>
    <r>
      <rPr>
        <b/>
        <sz val="8.5"/>
        <rFont val="Calibri"/>
        <family val="2"/>
      </rPr>
      <t xml:space="preserve">UNICEF 12.000.00 </t>
    </r>
    <r>
      <rPr>
        <sz val="8.5"/>
        <rFont val="Calibri"/>
        <family val="2"/>
      </rPr>
      <t>აშშ დოლარი</t>
    </r>
  </si>
  <si>
    <t>ცვლილებები დამტკიცებულია პრობაციის ეროვნული სააგენტოს სპეციალისტებისათვის (პრობაციის ოფიცერი, სოციალური მუშაკი და ფსიქოლოგი) შემუშავებული პროცესიული ეთიკის სტანდარტები დამტკიცებულია</t>
  </si>
  <si>
    <r>
      <t xml:space="preserve">1) საანგარიშო პერიოდში საგანმანათლებლო აქტივობების რაოდენობა; </t>
    </r>
    <r>
      <rPr>
        <sz val="8.5"/>
        <rFont val="Sylfaen"/>
        <family val="1"/>
      </rPr>
      <t>2) გამოკითხულ მოქალაქეთა %, რომლებიც ავლენენ კვლევით განსაზღვრულ მინიმალურ ცოდნას ადამიანის უფლებსა და მისი დაცვის მექანიზმებზე.</t>
    </r>
  </si>
  <si>
    <r>
      <t>საქართველოს სახალხო დამცველის აპარატი ახორციელებს 12-15 საგანმანათლებლო აქტივობას წელიწადში. გამოკითხულთა</t>
    </r>
    <r>
      <rPr>
        <sz val="8.5"/>
        <rFont val="Sylfaen"/>
        <family val="1"/>
        <charset val="204"/>
      </rPr>
      <t xml:space="preserve"> # არ ფლობს ინფორმაციას ადამიანის უფლებების შესახებ ან მეტ–ნაკლებად ინფორმირებულია </t>
    </r>
  </si>
  <si>
    <r>
      <t xml:space="preserve">პრობაციის სააგენტოს აქვს რისკისა და საჭიროების შეფასების და სასჯელის ინდ.დაგეგმვის ინსტრუმენტი; 
დანაშაულის პრევენციის ცენტრს აქვს ყოფილ მსჯავრდებულთა საჭიროებათა შეფასების ინსტრუმენტი;
სასჯელაღსრულების დეპარტამენტს აქვს რისკისა და საჭიროების შეფასების და სასჯელის ინდ. დაგეგმვის ინსტრუმენტი არასრულწლოვანი მსჯავრდებულებისთვის;
</t>
    </r>
    <r>
      <rPr>
        <sz val="8.5"/>
        <rFont val="Calibri"/>
        <family val="2"/>
      </rPr>
      <t>სასჯელაღსრულების დეპარტამენტს აქვს რისკის და საჭიროების შეფასების ინსტრუმენტი, რომლის იმპლემნტაციაც მოხდება 2 დაწესებულებაში 2014 წელს</t>
    </r>
  </si>
  <si>
    <r>
      <t xml:space="preserve">პრობაციის სააგენტოს სარეაბილიტაციო პროგრამების სამმართველო;
დანაშაულის პრევენციის ცენტრის ყოფილ პატიმართა რეაბილიტაციისა და რესოციალიზაციის სამმართველო;
სასჯელაღსრულების დეპარტამენტის სოციალური უზრუნველყოფის </t>
    </r>
    <r>
      <rPr>
        <sz val="8.5"/>
        <rFont val="Calibri"/>
        <family val="2"/>
      </rPr>
      <t>სამმართველო</t>
    </r>
  </si>
  <si>
    <r>
      <t xml:space="preserve">პრობაციის ეროვნულ სააგენტოში მოქმედებს პრობაციონერთა რეგისტრაციის ელექტრონული ბაზა, რომელიც საჭიროებს პრობაციონერთა რისკ ჯგუფებად კლასიფიცირების და საჭიროებათა გენერირების ფუნქციების განვითარებას; 
დანაშაულის პრევენციის ცენტრს არ გააჩნია ბენეფიციართა რეგისტრაციის ელექტრონული ბაზა; 
სასჯელაღსრულების დეპარტამენტს აქვს პატიმართა ელექტრონული რეესტრი, რომელიც ასევე საჭიროებს პატიმართა რისკ-ჯგუფებად კლასიფიცირებისა და საჭიროებათა გენერირების ფუნქციების განვითარებას. 
</t>
    </r>
    <r>
      <rPr>
        <sz val="8.5"/>
        <rFont val="Calibri"/>
        <family val="2"/>
        <charset val="1"/>
      </rPr>
      <t>დაგეგმილია პრობაციისა და სასჯელაღსრულების ერთიანი სარეგისტრაციო ბაზის შემუშავება, რომელიც ასევე მოიცავს რისკისა და საჭიროების შეფასებას და შესაბამის ფილტრებს.</t>
    </r>
  </si>
  <si>
    <r>
      <t xml:space="preserve">მოძიებული პარტნიორი ორგანიზაციები;
მინიმუმ ყოველი წლის ბოლოს </t>
    </r>
    <r>
      <rPr>
        <sz val="8.5"/>
        <color indexed="8"/>
        <rFont val="Calibri"/>
        <family val="2"/>
        <charset val="1"/>
      </rPr>
      <t>სერვისებზე მოძიებული განახლებული ინფორმაცია;
ერთობლივი სამუშაო შეხვედრები პარტნიორ ორგანიზაციებთან</t>
    </r>
  </si>
  <si>
    <r>
      <t xml:space="preserve">სავარაუდო პარტნიორი ორგანიზაციების მოძიება ქვეყნის შიგნით და გარეთ და მომსახურებათა ბაზის განახლება;
</t>
    </r>
    <r>
      <rPr>
        <sz val="8.5"/>
        <color indexed="49"/>
        <rFont val="Calibri"/>
        <family val="2"/>
        <charset val="1"/>
      </rPr>
      <t xml:space="preserve">                         </t>
    </r>
  </si>
  <si>
    <r>
      <t xml:space="preserve">დანაშაულის პრევენციის ცენტრს აქვს დაწყებული ხშირად მოთხოვნადი სერვისების (ძირითადად ტრენინგების) შიდა ბაზაზე დანერგვის პროცესი;
</t>
    </r>
    <r>
      <rPr>
        <sz val="8.5"/>
        <rFont val="Calibri"/>
        <family val="2"/>
      </rPr>
      <t>სასჯელაღსრულების დეპარტამენტს ყავს 2 თანამშრომელი(ტრენერი), რომლებიც 3 დაწესებულებაში ახორციელებენ ორ, ყველაზე ხშირად მოთხოვნად პროგრამას</t>
    </r>
  </si>
  <si>
    <r>
      <rPr>
        <b/>
        <sz val="8.5"/>
        <rFont val="Calibri"/>
        <family val="2"/>
        <charset val="204"/>
      </rPr>
      <t xml:space="preserve">1.5 საბაზისო </t>
    </r>
    <r>
      <rPr>
        <sz val="8.5"/>
        <rFont val="Calibri"/>
        <family val="2"/>
        <charset val="204"/>
      </rPr>
      <t xml:space="preserve">სერვისების კოორდინირებული შექმნისა და მიწოდების უზრუნველყოფა
</t>
    </r>
  </si>
  <si>
    <r>
      <t xml:space="preserve">საქართველოს შრომის, ჯანმრთელობისა და სოციალური დაცვის სამინისტრო   
ადგილობრივი თვითმმართველობის ორგანოები
</t>
    </r>
    <r>
      <rPr>
        <sz val="8.5"/>
        <rFont val="Calibri"/>
        <family val="2"/>
        <charset val="204"/>
      </rPr>
      <t>განათლებისა და მეცნიერების სამინისტრო</t>
    </r>
  </si>
  <si>
    <r>
      <t>შესაბამის უწყებებში ბენეფიციარ</t>
    </r>
    <r>
      <rPr>
        <sz val="8.5"/>
        <rFont val="Calibri"/>
        <family val="2"/>
        <charset val="204"/>
      </rPr>
      <t>ებთან მომუშავე კადრების ყოლა, რომლებიც აკმაყოფილებენ სათანადო საკვალიფიკაციო მოთხოვნებს
საკვალიფიკაციო მოთხოვნებისა და სამუშაო აღწერილობების დამტკიცება</t>
    </r>
  </si>
  <si>
    <r>
      <t xml:space="preserve">სასჯელის აღსრულების და გათავისუფლების შემდგომი ზრუნვის ორგანოებში შესაბამისი პერსონალისთვის საკვალიფიკაციო მოთხოვნების დამტკიცება;
</t>
    </r>
    <r>
      <rPr>
        <sz val="8.5"/>
        <rFont val="Calibri"/>
        <family val="2"/>
      </rPr>
      <t>სასჯელაღსრულების დეპარტამენტისა და პრობაციის ეროვნული სააგენტოს პერსონალისთვის გრძელვადიანი სასწავლო პროგრამების შემუშავება/განხორციელება;
დასახელებულ უწყებებში სტუდენტების სტაჟირების პრაქტიკის დანერგვა ახალი კადრების მომზადებისა და მოზიდვის მიზნით</t>
    </r>
  </si>
  <si>
    <t>1.7კვლევების დაგეგმვა სარეაბილიტაციო პროგრამების ეფექტიანობის გასაზომად (საბოლოო შედეგების გაზომვა)</t>
  </si>
  <si>
    <t>იურიდიული დახმარების სამსახური 11 იურიდიული დახმარების ბიუროსა და 6 საკონსულტაციო ცენტრის  მეშვეობით, საქართველოს ტერიტორიაზე უზრუნველყოფს უფასო იურიდიულ დახმარებას საქართველოს კანონმდებლობით დადგენილ შემთხვევებში. 
2013 წლისათვის იურიდიული დახმარების სამსახურის მიერ მიღებული სისხლის სამართლის საქმეების რაოდენობა – 11764, კონსულტაციები – 17971,
შედგენილი სამართლებრივი დოკუმენტები – 5572.</t>
  </si>
  <si>
    <r>
      <t xml:space="preserve">სამსახურის მიერ წინასწარ შემუშავებული სქემის მიხედვით, ახალ ტერიტორიულ ერთეულებში იურიდიული დახმარების ხელმისაწვდომობის გაზრდა (სულ ცოტა ერთ ტერიტორიულ ერთეულში);
</t>
    </r>
    <r>
      <rPr>
        <sz val="8.5"/>
        <color theme="1"/>
        <rFont val="Sylfaen"/>
        <family val="1"/>
      </rPr>
      <t>ახალი ოფისისათვის წინა წელს მოძიებული ფართის გარემონტება და თანამედროვე ტექნიკით აღჭურვა (სავარაუდოდ სიღნაღში);</t>
    </r>
    <r>
      <rPr>
        <sz val="8.5"/>
        <rFont val="Sylfaen"/>
        <family val="1"/>
      </rPr>
      <t xml:space="preserve">
ბათუმისა და თბილისის ბიუროების, ასევე ცენტრალური აპარატის ოფისის გარემონტება; 
სამსახურის ცენტრალური აპარატისათვის მოძველებული კომპიუტერული ტექნიკის განახლება;
უფასო იურიდიული დახმარების სხვა</t>
    </r>
    <r>
      <rPr>
        <sz val="8.5"/>
        <color theme="1"/>
        <rFont val="Sylfaen"/>
        <family val="1"/>
      </rPr>
      <t xml:space="preserve"> მიმწოდებლებთან კონსულტაციები და რამდენიმე პროვაიდერთან საპილოტე რეფერალური სისტემის სქემის შემუშავება და დანერგვა.</t>
    </r>
    <r>
      <rPr>
        <b/>
        <sz val="8.5"/>
        <color rgb="FFFF0000"/>
        <rFont val="Sylfaen"/>
        <family val="1"/>
      </rPr>
      <t xml:space="preserve">
</t>
    </r>
  </si>
  <si>
    <r>
      <t xml:space="preserve">სამუშაო შეხვედრები სამსახურში ადმინისტრირებისა და მენეჯმენტის დახვეწის მიზნით.
იურიდიული დახმარების სამსახურის სტრუქტურის ანალიზის ჩატარება.
საქმეთა განაწილების სისტემის დანერგვა ყველა ბიუროში;  
საქმისწარმოების  კომპიუტერული პროგრამის  დანერგვა.    
იურიდიული დახმარების სამსახურში ადვოკატ–სტაჟიორის სტაჟირების გავლის წესის შემუშავება.  </t>
    </r>
    <r>
      <rPr>
        <sz val="8.5"/>
        <color rgb="FFFF0000"/>
        <rFont val="Sylfaen"/>
        <family val="1"/>
      </rPr>
      <t xml:space="preserve">   </t>
    </r>
    <r>
      <rPr>
        <sz val="8.5"/>
        <rFont val="Sylfaen"/>
        <family val="1"/>
      </rPr>
      <t xml:space="preserve">          
უმაღლეს სასწავლო დაწესებულებებთან იურიდიული კლინიკის პროექტის განხორციელება.
</t>
    </r>
  </si>
  <si>
    <t>საწყისი ეტაპი                                 (2012)</t>
  </si>
  <si>
    <r>
      <rPr>
        <sz val="8.5"/>
        <rFont val="AcadNusx"/>
      </rPr>
      <t>1)</t>
    </r>
    <r>
      <rPr>
        <b/>
        <sz val="8.5"/>
        <rFont val="AcadNusx"/>
      </rPr>
      <t xml:space="preserve"> </t>
    </r>
    <r>
      <rPr>
        <sz val="8.5"/>
        <rFont val="AcadNusx"/>
      </rPr>
      <t>112-ის უსაფრთხო და ეფექტური მომსახურება უზრუნველყოფილია (აშენებულია 112-ის ალტერნატიული ცენტრი)</t>
    </r>
  </si>
  <si>
    <r>
      <t xml:space="preserve">1) დროებითი მოთავსების იზოლატორების ინფრასტრუქტურა განვითარებულია (რეაბილიტირებული/გარემონტებული დმი-ს რიცხვობრივი მაჩვენებელი) მოცემული პერიოდის ბოლოსთვის                        2) დმი-ში არსებული პირობები მოყვანილია </t>
    </r>
    <r>
      <rPr>
        <sz val="8.5"/>
        <rFont val="Arial"/>
        <family val="2"/>
      </rPr>
      <t xml:space="preserve">CPT-ს სტანდარტებთან </t>
    </r>
    <r>
      <rPr>
        <sz val="8.5"/>
        <rFont val="AcadNusx"/>
      </rPr>
      <t xml:space="preserve">  </t>
    </r>
  </si>
  <si>
    <r>
      <t xml:space="preserve">1) არსებული დმი-ს რეაბილიტაცია_x000D_                   2) დაკავებულთა პირობების გაუმჯობესება
 _x000D_
</t>
    </r>
    <r>
      <rPr>
        <b/>
        <sz val="8.5"/>
        <rFont val="AcadNusx"/>
      </rPr>
      <t xml:space="preserve">_x000D_
</t>
    </r>
  </si>
  <si>
    <r>
      <t>სხვა სახსრები</t>
    </r>
    <r>
      <rPr>
        <b/>
        <vertAlign val="superscript"/>
        <sz val="8.5"/>
        <rFont val="AcadNusx"/>
      </rPr>
      <t>2</t>
    </r>
  </si>
  <si>
    <r>
      <t>ადმ.ხარჯი</t>
    </r>
    <r>
      <rPr>
        <b/>
        <vertAlign val="superscript"/>
        <sz val="8.5"/>
        <color theme="1"/>
        <rFont val="AcadNusx"/>
      </rPr>
      <t xml:space="preserve">1 </t>
    </r>
  </si>
  <si>
    <r>
      <t>ადმ. ხარჯი</t>
    </r>
    <r>
      <rPr>
        <b/>
        <vertAlign val="superscript"/>
        <sz val="8.5"/>
        <color theme="1"/>
        <rFont val="AcadNusx"/>
      </rPr>
      <t xml:space="preserve">1 </t>
    </r>
  </si>
  <si>
    <r>
      <t xml:space="preserve">დმი-ის აღჭურვა შესაბამისი ბეჭვთითი მასალებით
(4 ენაზე: ქართული, რუსული, სომხური, აზერბაიჯანული) 
</t>
    </r>
    <r>
      <rPr>
        <b/>
        <sz val="8.5"/>
        <color indexed="8"/>
        <rFont val="AcadNusx"/>
      </rPr>
      <t xml:space="preserve">
</t>
    </r>
  </si>
  <si>
    <r>
      <t>საქმიანობა 2.4.2
ადამიანის უფლებებისა და ძირითადი თავისუფლებების საერთაშორისო სტანდრტების შესაბამისად შსს-ს დანაყოფებისთვის სტანდარტული ოპერატიული პროცედურებისა (</t>
    </r>
    <r>
      <rPr>
        <b/>
        <sz val="8.5"/>
        <rFont val="Arial"/>
        <family val="2"/>
      </rPr>
      <t xml:space="preserve">SOP) და ქცევის ინსტრუქციების </t>
    </r>
    <r>
      <rPr>
        <b/>
        <sz val="8.5"/>
        <rFont val="AcadNusx"/>
      </rPr>
      <t xml:space="preserve">შემუშავება; შსს სისტემაში პერსონალური მონაცემების დაცვის დარეგულირება
</t>
    </r>
  </si>
  <si>
    <r>
      <t>ადმ. ხარჯები</t>
    </r>
    <r>
      <rPr>
        <b/>
        <vertAlign val="superscript"/>
        <sz val="8.5"/>
        <color theme="1"/>
        <rFont val="AcadNusx"/>
      </rPr>
      <t xml:space="preserve">1 </t>
    </r>
  </si>
  <si>
    <t xml:space="preserve">იურიდიული დახმარების შესახებ კანონის, სამსახურის საქმიანობის მარეგულირებელი სამართლებრივი აქტების დახვეწა, საჭიროებისამებრ.
სამსახურის ბიუჯეტის დაგეგმვა  სამსახურის სტრატეგიული მიზნებისა და ამოცანების შესაბამისად                    ვებ–გვერდზე განთავსებული ინფორმაციის განახლება. </t>
  </si>
  <si>
    <t xml:space="preserve">პრობაციის თანამშრომელთა კვალიფიკაციის ასამაღლებელი სწავლებები. </t>
  </si>
  <si>
    <t>პერიოდული ანგარიშების მომზადება და განთავსება ვებ-გვერდზე</t>
  </si>
  <si>
    <t>დაგეგმილი პილოტირების შესახებ სასჯელაღსრულების წარმომადგენელთათვის ინფორმაციის მიწოდება და მათი ჩართვა სამუშაო პროცესში</t>
  </si>
  <si>
    <t>საზოგადოებაში პრობაციის შესახებ ადეკვატური ინფორმაციის არსებობის დონის ამაღლება</t>
  </si>
  <si>
    <t>7. პრობაციის სისტემის რეფორმის სამოქმედო გეგმა</t>
  </si>
  <si>
    <t xml:space="preserve">8. არასრულწლოვანთა მართლმსაჯულების რეფორმის სამოქმედო გეგმა </t>
  </si>
  <si>
    <r>
      <rPr>
        <b/>
        <sz val="8"/>
        <rFont val="Sylfaen"/>
        <family val="1"/>
      </rPr>
      <t>მიზანი 8.</t>
    </r>
    <r>
      <rPr>
        <sz val="8"/>
        <rFont val="Sylfaen"/>
        <family val="1"/>
      </rPr>
      <t xml:space="preserve"> არასრულწლოვანთა მართლმსაჯულების ისეთი სისტემის შექმნა, რომელიც უზრუნველყოფს არასრულწლოვანთა დანაშაულის თავიდან აცილებას, ბავშვთა უფლებების სათანადო დაცვას, მათ კეთილდღეობასა და განვითარებას, კანონთან კონფლიქტში მყოფ არასრულწლოვანთა რეაბილიტაციასა და რესოციალიზაციას</t>
    </r>
  </si>
  <si>
    <t>არასრულწლოვანთა მართლმსაჯულების რეფორმის ფარგლებში საქართველოს მთავრობის ძირითადი  პრიორიტეტია  არასრულწლოვანთა  მართლმსაჯულების  სისტემის საერთაშორისო სტანდარტებთან შესაბამისობაში მოყვანა, არასრულწლოვანთა დანაშაულის პრევენცია და ინდივიდუალური სარეაბილიტაციო პროგრამების საშუალებით რეციდივის დონის  შემცირება.  რეფორმის ფარგლებში შემუშავდება არასრულწლოვანთა მართლმსაჯულების კოდექსი,     დაინერგება სისხლისსამართლებრივი დევნისა და საპატიმრო სასჯელთა  ალტერნატიული მექანიზმები, განსაკუთრებული ყურადღება დაეთმობა დანაშაულის პრევენციასა და სარეაბილიტაციო პროგრამების განვითარებას. ამ მხრივ უმნიშვნელოვანესია სერვისის  მიმწოდებელ  ორგანიზაციებთან   მჭიდრო თანამშრომლობა.</t>
  </si>
  <si>
    <r>
      <t xml:space="preserve">მიზანი 7. </t>
    </r>
    <r>
      <rPr>
        <sz val="8.5"/>
        <rFont val="Sylfaen"/>
        <family val="1"/>
      </rPr>
      <t xml:space="preserve">რეალიბილიტაცია და რესოციალიზაცია, პრევენციაზე ორიენტირებული ინდივინდუალური მიდგომის დანერგვა და დახვეწა 
</t>
    </r>
  </si>
  <si>
    <t>ეროვნული პრობაციის სააგენტის ძირითადი პრიორიტეტია რესოციალიზაციისა და რეაბლიტაციის  უზრუნველყოფა. მნიშვნელოვანია,  გაიზარდოს სარეაბილიტაციო, საგანმანათლებლო და პროფესიული პროგრამების რიცხვი და მათი მოქმედების არეალი გავრცელდეს მთელი ქვეყნის  მასშტაბით. ამასთან, დანაშაულის ჩადენის მაპროვოცირებელი რისკ-ფაქტორების შემცირების  და ეფექტიანი  რეაბილიტაციის უზრუნველყოფის მიზნით, მნიშვნელოვანია სასჯელთა ინდივიდუალური დაგეგმვის მექანიზმის შემდგომი დახვეწა.</t>
  </si>
  <si>
    <r>
      <t xml:space="preserve">პროგრამის მიზანი 10 – </t>
    </r>
    <r>
      <rPr>
        <sz val="8.5"/>
        <rFont val="Sylfaen"/>
        <family val="1"/>
      </rPr>
      <t>სახალხო დამცველი: ხელმისაწვდომი, ქმედითი და ეფექტიანი აპარატი, ადამინის უფლებათა დაცვის მდგომარეობის გაუმჯობესება.</t>
    </r>
  </si>
  <si>
    <t xml:space="preserve">      10.    ეფექტიანი სახალხო დამცველი სამოქმედო გეგმა</t>
  </si>
  <si>
    <t>მსჯავრდებულთა და ყოფილ მსჯავრდებულთა რეაბილიტაცია, მათი პოტენციალის რეალიზებასა და სრულუფლებიან მოქალაქეებად ჩამოყალიბებაში ხელშეწყობა, რათა ერთის მხრივ დაცული იყოს ადამიანის უფლებების მაღალი სტანდარტი და მეორეს მხრივ დანაშაულის განმეორებით ჩადენის შემცირებით უზრუნველყოფილი იყოს საზოგადოებრივი უსაფრთხოება.</t>
  </si>
  <si>
    <r>
      <t xml:space="preserve">მიზანი 11: </t>
    </r>
    <r>
      <rPr>
        <sz val="8.5"/>
        <rFont val="Sylfaen"/>
        <family val="1"/>
      </rPr>
      <t>მსჯავრდებულთა და ყოფილმსაჯვრდებულთა რესოციალიზაცია რეაბილიტაციისა და საზოგადოებაში ინტეგრაციის უზრუნველყოფა</t>
    </r>
  </si>
  <si>
    <t>ყოველწლიურად არსებული დაწესებულებები უზრუნველყოფილია რემონტ-რეკონსტრუქციით და დამატებითი აღჭურვით, შესაბამისი მანქანა დანადგარებითა და ინვენტარით,  საჭიროებიდან გამომდინარე</t>
  </si>
  <si>
    <t>შენარჩუნდება პატიმრების   უზრუნველყოფა  სამჯერადი კვებით, განახლდება ბრალდებულთა/მსჯავრდებულთა კვების რაციონი და განსაკუთრებული კატეგორიის მსჯავრდებულებისათვის ჩამოყალიბდება მათ საჭირობებს მორგებული კვების რაციონი.</t>
  </si>
  <si>
    <t>პენიტენციურ სისტემაში განთავსებული ბრალდებულ/მსჯავრდებულები უზრუნველყოფილნი არიან რბილი ინვენტარითა და აუცილებელი პირადი ჰიგიენისათვის საჭირო საშუალებებით</t>
  </si>
  <si>
    <t>1. გძელვადიანი ვიზიტებისათვის განკუთვნილი ადგილების შექმნა გლდანის N8 სასჯელაღსრულების დაწესებულების ტერიტორიაზე</t>
  </si>
  <si>
    <t xml:space="preserve">1. მსჯავრდებულთათვის შრომის შესაძლებლობა გაზრდილია.    
2.სასჯელაღსრულების დაწესებულებებში გაზრდილია განათლების მიღების შესაძლებლობაპროფესიული/სახელობო კურსების დანერგვის მეშვეობით                  
3.მსჯავრდებულებთან მიმართებაში დანერგილია  ინდივიდუალური  მიდგომები                                             </t>
  </si>
  <si>
    <t>1. დასაქმებულ პირთა რაოდენობა გაზრდილია წინა წელს დასაქმებულ პირთა ოდენობაზე 30%-ით, პატიმართა საერთო რაოდენობის ხვედრითი წილიდან გამომდინარე.</t>
  </si>
  <si>
    <t>პროფესიული/ სახელობო სწავლების კურსებში ჩართულ პატიმართა რაოდენობის 30%-ით ზრდა წინა  წლის მაჩვენებელან შედარებით, პატიმართა საერთო რაოდენობის ხვედრითი წილიდან გამომდინარე.</t>
  </si>
  <si>
    <t xml:space="preserve">პირობით ვადაზე ადრე გათავისუფლების საკანონმდებლო რეგულირების გადახედვა და მექანიზმების ეფექტურად გამოყენება. </t>
  </si>
  <si>
    <t>გასაჩივრების სისტემა და პატიმართა სამართლებრივი გარანტიები შენარჩუნებულია</t>
  </si>
  <si>
    <t xml:space="preserve">6. პენიტენციური სისტემის რეფორმის სამოქმედო გეგმა </t>
  </si>
  <si>
    <t xml:space="preserve">პენიტენციური  სისტემის რეფორმის მიზანია პატიმართა ცხოვრების   პირობების, სასჯელასღსრულების დაწესებულებების ინფრასტრუქტურის  გაუმჯობესება, ასევე, სათანადო სარეაბილიტაციო,  საგანმანათლებლო  და პროფესიული პროგრამების განვითარება  და დასაქმების შესაძლებლობების   გაზრდა.  რეფორმის  ფარგლებში
განსაკუთრებული ყურადღება დაეთმობა ჯანდაცვის სისტემის განვითარებას, რომელიც მორგებული იქნება  თითოეული პატიმრის ინდივიდუალურ საჭიროებებზე. პრიორიტეტულია   რესოციალიზაცია-რეაბილიტაციის   სახელმწიფო   პოლიტიკის   რანგში აყვანა და პატიმართა სამართლებრივი გარანტიების გაძლიერება; პირობით ვადამდე გათავისუფლებისათვის მსჯავრდებულთა შეფასების  მექანიზმის დახვეწა; სისტემის თანამშრომელთა გადამზადება
</t>
  </si>
  <si>
    <r>
      <t xml:space="preserve">მიზანი 6. </t>
    </r>
    <r>
      <rPr>
        <sz val="8.5"/>
        <rFont val="Sylfaen"/>
        <family val="1"/>
      </rPr>
      <t xml:space="preserve">პატიმართა უფლებების დაცვის და უკეთესი მოპყრობის
უზრუნველყოფა; ეფექტიანი რეაბილიტაციისა და რეინტეგრაციის ღონისძიებების საშუალებით რეციდივის შემცირება.
</t>
    </r>
  </si>
  <si>
    <r>
      <t xml:space="preserve">მიზანი 6. </t>
    </r>
    <r>
      <rPr>
        <sz val="8.5"/>
        <rFont val="Sylfaen"/>
        <family val="1"/>
      </rPr>
      <t xml:space="preserve">იურიდიული დახმარების სამსახურის დამოუკიდებლობის
უზრუნველყოფა და იურიდიულ დახმარების ხელმისაწვდომობის გაზრდა.
</t>
    </r>
  </si>
  <si>
    <t>პრიორიტეტი - 
სისხლის სამართლის სისტემის რეფორმის ფარგლებში უფასო იურიდიული დახმარების სისტემის შექმნა
უფასო იურიდიული დახმარება                                                                               საერთაშორისო სტანდარტების შესაბამისი მაღალკვალიფიციური და ეფექტური უფასო იურიდიული დახმარების გაწევის უზრუნველყოფა ქვეყნის მაშტაბით კანონით განსაზღვრული ბენეფიციარებისათვის</t>
  </si>
  <si>
    <t>იურიდიული დახმარების რეფორმის ძირითადი მიზანია საქართველოს იურიდიული დახმარების სამსახურის დამოუკიდებლობის უზრუნველყოფა, მისი გამჭვირვალობისა და ანგარიშვალდებულებისათვის საჭირო სამართლებრივი გარანტიების შემუშავება. მნიშვნელოვანია იურიდიულ დახმარებაზე საზოგადოების ხელმისაწვდომის გაზრდა, მაღალი ხარისხის მომსახურების უზრუნველყოფა და ამ მიზნით თანამშრომელთა მუდმივი პროფესიული განვითარება.</t>
  </si>
  <si>
    <r>
      <t xml:space="preserve">მიზანი 3: </t>
    </r>
    <r>
      <rPr>
        <sz val="9"/>
        <rFont val="Sylfaen"/>
        <family val="1"/>
      </rPr>
      <t xml:space="preserve"> პროკურატურის ჩამოყალიბება საერთაშორისო და ევროპული
სტანდარტების შესაბამის, გამჭვირვალე, დამოუკიდებელ და ეფექტიან უწყებად.
</t>
    </r>
  </si>
  <si>
    <t xml:space="preserve">პროკურატურის რეფორმის მიზანია პროკურატურის დამოუკიდებლობის, ეფექტიანობისა და მისი საქმიანობის გამჭვირვალობის უზრუნველყოფა. მნიშვნელოვანია ლიბერალიზაციის პოლიტიკის ასახვა პროკურატურის საქმიანობაში, ადამიანის უფლებათა 
განუხრელი დაცვა, პროკურორთა მუდმივი პროფესიული განვითარება და პროფესიონალიზმის ამაღლება, საზოგადოებასთან მჭიდრო კავშირი.
</t>
  </si>
  <si>
    <t xml:space="preserve">3. საქართველოს პროკურატურის სამოქმედო გეგმა </t>
  </si>
  <si>
    <t>2. პოლიციის რეფორმის სამოქმედო გეგმა</t>
  </si>
  <si>
    <t xml:space="preserve">პოლიციის სიტემაში განხორციელებული რეფორმების შედეგად მიღწეული პროგრესის შენარჩუნება, დანაშაულის პრევენცისა და ეფექტური გამოძიების სტანდარტების გაუმჯობესებით, ადამიანის უფლებების დაცვის სტანდარტების გაძლიერება და მოყვანა საერთაშორისო სტანდარტებთან შესაბამისობაში.
 </t>
  </si>
  <si>
    <r>
      <t xml:space="preserve">მიზანი 2: </t>
    </r>
    <r>
      <rPr>
        <sz val="9"/>
        <rFont val="Sylfaen"/>
        <family val="1"/>
      </rPr>
      <t xml:space="preserve">დანაშაულის შემცირება, საზოგადოებრივი წესრიგისა და
უსაფრთხოების უზრუნველყოფა.
</t>
    </r>
  </si>
  <si>
    <t>პოლიციის რეფორმის მიზანია დანაშაულის პრევენცია და საგამოძიებო პრაქტიკის სტანდარტების დახვეწა, პოლიციის საქმიანობის გამჭვირვალობის უზრუნველყოფა და მისი საერთაშორისო სტანდარტებთან შესაბამისობაში მოყვანა. ადამიანის უფლებათა ეფექტიანი დაცვისა და მათი დარღვევების ფაქტების შემცირების მიზნით განსაკუთრებული ყურადღება უნდა დაეთმოს ადამიანის უფლებათა დაცვის არსებული პროცედურებისა და მონიტორინგის მექანიზმის დახვეწას. ამასთანავე, მნიშვნელოვანია მოქალაქეთა მომსახურების ხარისხის გაუმჯობესება, ეთიკის ნორმათა დაცვა, პოლიციის მუშაკთა კვალიფიკაციის მუდმივი ამაღლება.</t>
  </si>
  <si>
    <t xml:space="preserve">1) დანაშაულის რაოდენობის შემცირება                                                                                                                                                                                           2) გამოძიებული საქმეების რაოდენობის გაზრდა 
</t>
  </si>
  <si>
    <t xml:space="preserve"> არსებული დმი-ს რეაბილიტაცია
</t>
  </si>
  <si>
    <t>შესაძლებლობების გაზრდა დაბრუნებისა და რეადმისიის სფეროში (შეთანხმებებისა და ოქმების გაფორმება, გამოცდილების გაზიარება)                                                                                                                                                                                                  2) დანაშაულის წინააღმდეგ ბრძოლის საკითხებში თანამშრომლობის შესახებ შეთანხმებების ინიცირება და გაფორმება                                                                                                                                                                                                                                                                              3) არსებული ხელშეკრულებებისა და ნაცვალგების პრინციპის საფუძველზე სხვადსხვა საქმიანობების განხორციელება</t>
  </si>
  <si>
    <t>1) უბნის ინსპექტორებისა და დეტექტივების მომზადება                                          2) საჭიროების შემთხვევაში, შსს აკადემიაში სპეციალიზირებული ტრეინინგების განხორციელბა</t>
  </si>
  <si>
    <t xml:space="preserve">  1) კიბერდანაშაულის წინააღმდეგ ბრძოლის საკითხებზე თანამშრომლების მომზადება საბაზისო კურსით                                                                                                        2) კიბერდანაშაულის წინააღმდეგ ბრძოლის საკითხებზე თანამშრომლების  გადამზადება სპეციალიზირებული ტრეინინგების გზით                                                                                                                                                                                                                                     3) სხვადსხვა ქვეყნების გამოცდილების გაზიარება სასწავლო ვიზიტების გზით</t>
  </si>
  <si>
    <t>კანონპროექტის მდგომარეობა</t>
  </si>
  <si>
    <t>ზოგადი ნაწილი</t>
  </si>
  <si>
    <t>თებერვალი 2014</t>
  </si>
  <si>
    <t>მარტი 2014</t>
  </si>
  <si>
    <t>ნოემბერი - დეკემბერი 2014</t>
  </si>
  <si>
    <t>ნოემბერი-დეკემბერი 2014</t>
  </si>
  <si>
    <t>კერძო ნაწილი</t>
  </si>
  <si>
    <t>ივნისი 2014</t>
  </si>
  <si>
    <t>ნოემბერი -დეკემბერი  2014</t>
  </si>
  <si>
    <t>შეჯიბრებითობის პრინციპის და დაცვის მხარის უფლებების განმტკიცება</t>
  </si>
  <si>
    <t>კანონპროექტე მუშაობა არ დაწყებულა</t>
  </si>
  <si>
    <t xml:space="preserve">საპროცესო შეთანხმების რეფორმა </t>
  </si>
  <si>
    <t>აპრილი 2014</t>
  </si>
  <si>
    <t>კანონპროექტი მიღებულია მეორე მოსმენით</t>
  </si>
  <si>
    <t>ნაფიც მსაჯულთა სასამართლოს რეფორმა</t>
  </si>
  <si>
    <t>პრობლემურ საკითხებზე ჩატარებულია კვლევა. კანონპროექტზე მუშაობა დაიწყება კვლევაზე დარყდნობით</t>
  </si>
  <si>
    <t>დაზარალებულთა უფლებების განმტკიცება</t>
  </si>
  <si>
    <t>მარტი  2014</t>
  </si>
  <si>
    <t>აპრილი  2014</t>
  </si>
  <si>
    <t>არასრულწლოვანთა მართლმსაჯულების კოდექსის შემუშავება</t>
  </si>
  <si>
    <t>ივლისი 2014</t>
  </si>
  <si>
    <t>ნოემბერი 2014</t>
  </si>
  <si>
    <t xml:space="preserve">შემუშავებულია კოდექსის პირველადი პროექტი </t>
  </si>
  <si>
    <t>ადმინისტრაციული პატიმრობის რეგულირება</t>
  </si>
  <si>
    <t>პროექტი მომზადებულია</t>
  </si>
  <si>
    <t>ივლისი, 2013</t>
  </si>
  <si>
    <t>აგვისტო, 2013</t>
  </si>
  <si>
    <t>ოქტომბერი, 2013</t>
  </si>
  <si>
    <t xml:space="preserve">კანონპროექტი მომზადებულია </t>
  </si>
  <si>
    <t>კოდექსის ერთიანი გადასინჯვა</t>
  </si>
  <si>
    <t>მარტი, 2014</t>
  </si>
  <si>
    <t>მაისი, 2014</t>
  </si>
  <si>
    <t>ივლისი, 2014</t>
  </si>
  <si>
    <t>ცვლილების შინაარსი</t>
  </si>
  <si>
    <t>1. სისხლის სამართლის კანონმდებლოს რეფორმა</t>
  </si>
  <si>
    <t>კანონპროექტი დამტკიცებულიასისხლის სამართლის სისტემის რეფორმის განმახორციელებელი უწყებათაშორისი საკოორდინაციო  საბჭოს მიერ და გაგზავნილია ევროსაბჭოში ექსპერტიზაზე</t>
  </si>
  <si>
    <t>პროექტი შემუშავებულია და გაგზავნილია ევროსაბჭოში ექსპერტიზაზე</t>
  </si>
  <si>
    <t>სისხლის სამართლის კანონმდებლობის რეფორმის ძირითადი მიზანია სისხლის სამართლის  ლიბერალიზაციის  პოლიტიკასთან და  ადამიანის  უფლებათა  საერთაშორისო და ევროპულ სტანდარტებთან შესაბამისობის უზრუნველყოფა. ამ მხრივ, მნიშვნელოვანია, საკანანონმდებლო ბაზის დახვეწა, მათ შორის სისხლის სამართლის კოდექსისა და ადმინისტაციულ სამართალდარღვევათა კოდექსის გადასინჯვა, სისხლის სამართლის პროცესის წარმოებისას შეჯიბრებითობის პრინციპის განმტკიცება, საპროცესო შეთანხმების მექანიზმის დახვეწა, დაზარალებულის სტატუსისა და უფლებების დაზუსტება, ნაფიც მსაჯულთა სასამართლოს სრულყოფა, ოპერატიულ-სამძებრო საქმიანობის წესის ადამიანის უფლებათა საერთაშორისო სტანდარტებთან შესაბამისობის უზრუნველყოფა.</t>
  </si>
  <si>
    <r>
      <t xml:space="preserve">                               მიზანი 2: </t>
    </r>
    <r>
      <rPr>
        <sz val="9"/>
        <rFont val="Sylfaen"/>
        <family val="1"/>
      </rPr>
      <t xml:space="preserve">სისხლის სამართლის კანონმდებლობის ლიბერალიზაცია,
მოდერნიზაცია, საერთაშორისო და ევროპულ სტანდარტებთან შესაბამისობაში მოყვანა.
</t>
    </r>
  </si>
  <si>
    <t xml:space="preserve">პროექტის მომზადება საქართველოს </t>
  </si>
  <si>
    <t xml:space="preserve">1.1 საქართველოს სისხლის სამართლის კოდექსი </t>
  </si>
  <si>
    <t xml:space="preserve">1.2 ცვლილებები სისხლის სამართლის საპროცესო კოდექსში </t>
  </si>
  <si>
    <t>1.3 არასრულწლოვანთა მართლმსაჯულების კოდექსი</t>
  </si>
  <si>
    <t>1.4 საქართველოს ადმინისტრაციულ სამართალდარღვევათა კოდექსი</t>
  </si>
  <si>
    <t># ნორმატიული აქტი</t>
  </si>
  <si>
    <t xml:space="preserve">საჯარო განხილვა (კონფერენცია, სიმპოზიუმი სავარაუდო თარიღი) </t>
  </si>
  <si>
    <t>მთავრობის სხდომაზე გატანა                               (სავარუდო თარიღი)</t>
  </si>
  <si>
    <t>უფლებამოსილი ორგანოსათვის წარდგენა                     (სავარაუდო თარიღი)</t>
  </si>
  <si>
    <t>ელექტრონული ბაზის  გამართული და სრულფასოვანი ოპერირება;</t>
  </si>
  <si>
    <t>სარეაბილიტაციო პროგრამების სამმართველოს გამართულად ფუნქციონირება</t>
  </si>
  <si>
    <t xml:space="preserve">ახალი ალტერნატიული სანქციების გამოყენების მონიტორინგი; </t>
  </si>
  <si>
    <t xml:space="preserve">ახალი ალტერნატიული სანქციების საჭიროებისამებრ გაუმჯობესება და ინსტიტუციონალიზაცია;                           </t>
  </si>
  <si>
    <t>პრობაციონერთა 65% ჩართულია სასჯელის ინდივიდუალური დაგეგმვის სისტემაში;</t>
  </si>
  <si>
    <t>პრობაციონერთა 75% ჩართულია სასჯელის ინდივიდუალური დაგეგმვის სისტემაში;</t>
  </si>
  <si>
    <t>რისკის შეფასების მოდელი უნდა დაინერგოს პრობაციის სისტემისათვის მთელი ქვეყნის მასშტაბით</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</si>
  <si>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2.5% ჩართულია პროგრამაში</t>
  </si>
  <si>
    <t>ერთი სარეაბილიტაციო პროგრამა ფუნქციონირებს არასამთავრობო ორგანიზაციასთან თანამშრომლობით;
პრობაციონერთა 3% ჩართულია პროგრამაში</t>
  </si>
  <si>
    <t xml:space="preserve">მუდმივი თანამშრომლობა არასამთავრობო ორგანიზაციებთან </t>
  </si>
  <si>
    <t>მუდმივი მონაწილეობა სამუშაო ჯგუფებში</t>
  </si>
  <si>
    <t xml:space="preserve">საზოგადოებრივი აზრის კვლევის შედეგების შესაბამისად მოქმედებების დაგეგმვა; PR აქციების სისტემატიური განხორციელება  
</t>
  </si>
  <si>
    <t>საზოგადოებრივი აზრის კვლევის შედეგების შესაბამისად მოქმედებების დაგეგმვა; PR აქციების სისტემატიური განხორციელება</t>
  </si>
  <si>
    <t xml:space="preserve">ღონისძიება 7.4.1. სარეაბილიტაციო სამმართველოს გამართული ფუნქციონირება                          ღონისძიება                      </t>
  </si>
  <si>
    <t xml:space="preserve">7.4.2. შერჩეული პრობაციონერთა ჯგუფისათვის არასამთავრობო ორგანიზაციის სექტორთან თანამშრომლობით სულ მცირე ერთი სარეაბილიტაციო პროგრამის შემუშავება და პილოტირება </t>
  </si>
  <si>
    <r>
      <t xml:space="preserve">სამინისტროს მმართველობის სფეროში შემავალი  - საჯარო სამართლის იურიდიული პირი
</t>
    </r>
    <r>
      <rPr>
        <b/>
        <sz val="8"/>
        <color theme="1"/>
        <rFont val="Sylfaen"/>
        <family val="1"/>
      </rPr>
      <t>მიღწეულია.</t>
    </r>
    <r>
      <rPr>
        <sz val="8"/>
        <color theme="1"/>
        <rFont val="Sylfaen"/>
        <family val="1"/>
      </rPr>
      <t xml:space="preserve">
</t>
    </r>
  </si>
  <si>
    <r>
      <t xml:space="preserve">სამინისტროს მმართველობის სფეროში შემავალი  - საჯარო სამართლის იურიდიული პირი
</t>
    </r>
    <r>
      <rPr>
        <b/>
        <sz val="8"/>
        <color indexed="8"/>
        <rFont val="Sylfaen"/>
        <family val="1"/>
      </rPr>
      <t>მიღწეულია.</t>
    </r>
  </si>
  <si>
    <r>
      <rPr>
        <sz val="8"/>
        <rFont val="Sylfaen"/>
        <family val="1"/>
      </rPr>
      <t>სააგენტოს თანამშრომელთათვის  ხელფასის ზრდა 15%  (სააგენტოს 324 თანამშრომელი)</t>
    </r>
  </si>
  <si>
    <r>
      <rPr>
        <sz val="8"/>
        <rFont val="Sylfaen"/>
        <family val="1"/>
      </rPr>
      <t>სააგენტოს თანამშრომელთათვის  ხელფასის ზრდა და საშტატო ერთეულების დამატება არ იგეგმება  (სააგენტოს 324 თანამშრომელი)</t>
    </r>
  </si>
  <si>
    <r>
      <t>წლიური</t>
    </r>
    <r>
      <rPr>
        <sz val="8"/>
        <color indexed="8"/>
        <rFont val="Sylfaen"/>
        <family val="1"/>
      </rPr>
      <t xml:space="preserve"> სასწავლო გეგმა და შეფასების ანგარიში</t>
    </r>
    <r>
      <rPr>
        <sz val="8"/>
        <color indexed="8"/>
        <rFont val="AcadNusx"/>
      </rPr>
      <t/>
    </r>
  </si>
  <si>
    <r>
      <t>ბაზა</t>
    </r>
    <r>
      <rPr>
        <sz val="9"/>
        <color indexed="8"/>
        <rFont val="Sylfaen"/>
        <family val="1"/>
      </rPr>
      <t xml:space="preserve"> ფუნქციონირებს ყველა რეგიონალ ოფისში;</t>
    </r>
  </si>
  <si>
    <r>
      <t>ფუნქციონირებადი</t>
    </r>
    <r>
      <rPr>
        <sz val="8.5"/>
        <color indexed="8"/>
        <rFont val="Sylfaen"/>
        <family val="1"/>
      </rPr>
      <t xml:space="preserve"> დაქტილოსკოპიური აღრიცხვის სისტემა ბიუროების მიხედვით</t>
    </r>
  </si>
  <si>
    <r>
      <t>რისკისა</t>
    </r>
    <r>
      <rPr>
        <sz val="8.5"/>
        <color indexed="8"/>
        <rFont val="Sylfaen"/>
        <family val="1"/>
      </rPr>
      <t xml:space="preserve"> შეფასების პილოტური მოდელი და პილოტირების შედეგები</t>
    </r>
  </si>
  <si>
    <r>
      <t>სასჯელის</t>
    </r>
    <r>
      <rPr>
        <sz val="9"/>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20%        </t>
    </r>
  </si>
  <si>
    <r>
      <t>სასჯელის</t>
    </r>
    <r>
      <rPr>
        <sz val="9"/>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40%        </t>
    </r>
  </si>
  <si>
    <r>
      <t>სასჯელის</t>
    </r>
    <r>
      <rPr>
        <sz val="9"/>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50%       </t>
    </r>
  </si>
  <si>
    <r>
      <t>სასჯელის</t>
    </r>
    <r>
      <rPr>
        <sz val="9"/>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55%       </t>
    </r>
  </si>
  <si>
    <r>
      <t>სასჯელის</t>
    </r>
    <r>
      <rPr>
        <sz val="9"/>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65%       </t>
    </r>
  </si>
  <si>
    <r>
      <t>სასჯელის</t>
    </r>
    <r>
      <rPr>
        <sz val="9"/>
        <color indexed="8"/>
        <rFont val="Sylfaen"/>
        <family val="1"/>
      </rPr>
      <t xml:space="preserve"> მოხდის ინდივიდუალური გეგმით მუშაობის სისტემის დანერგვა პრობაციის ყველა ბიუროში; ჩართულია პრობაციონერთა 75%       </t>
    </r>
  </si>
  <si>
    <r>
      <t>პერიოდული შეხვედრები საზოგადოების და მედიის წარმომადგენლებთან მიმდინარე საქმიანობის შესახებ</t>
    </r>
    <r>
      <rPr>
        <b/>
        <sz val="8"/>
        <color indexed="8"/>
        <rFont val="Sylfaen"/>
        <family val="1"/>
      </rPr>
      <t xml:space="preserve">      
    </t>
    </r>
  </si>
  <si>
    <r>
      <t>პერიოდული შეხვედრები საზოგადოების და მედიის წარმომადგენლებთან მიმდინარე საქმიანობის შესახებ</t>
    </r>
    <r>
      <rPr>
        <b/>
        <sz val="8"/>
        <color indexed="8"/>
        <rFont val="Sylfaen"/>
        <family val="1"/>
      </rPr>
      <t xml:space="preserve">             </t>
    </r>
  </si>
  <si>
    <t>საქმეთა დროულად დასრულება  97%;</t>
  </si>
  <si>
    <t>საქმეთა დროულად დასრულება  97,3%;</t>
  </si>
  <si>
    <t>საქმეთა დროულად დასრულება   97,5%;</t>
  </si>
  <si>
    <t>ღონისძიება 7.4.4 პრობაციის ოფიცრებისათვის რეაბილიტაციის საქმიანობასთან დაკავშირებული ტრეინინგების დაწყება</t>
  </si>
  <si>
    <t xml:space="preserve">შედეგი 9.1 იურიდიული განათლების სახელმწიფო რეგულირება შეთანხმებულია და ძალაშია </t>
  </si>
  <si>
    <t xml:space="preserve">ერთიანი საკვალიფიკაციო გამოცდის მარეგულირებელი ნორმატიული ბაზა შემუშავებულია </t>
  </si>
  <si>
    <t>საგამოცდო სისტემა ჩამოყალიბებულია (სამართლებრივი ბაზა, ტესტები, პრაქტიკული მაგალითები და ა.შ.)</t>
  </si>
  <si>
    <t>ერთიანი საკვალიფიკაციო გამოცდები დამკვიდრებულია;
მინიმუმ ერთი გამოცდა ორგანიზებულია</t>
  </si>
  <si>
    <t>ერთიანი საკვალიფიკაციო გამოცდები დამკვიდრებულია;</t>
  </si>
  <si>
    <t>შედეგი 9.2 აკრედიტაციის სისტემა შექმნილია</t>
  </si>
  <si>
    <t>აკრედიტებული იურიდიული პროგრამების პროცენტული შეფარდება არსებულ იურიდიულ პროგრამებთან</t>
  </si>
  <si>
    <t xml:space="preserve">არსებობს აკრედიტაციის ზოგადი სამართლებრივი ბაზა </t>
  </si>
  <si>
    <r>
      <t xml:space="preserve">ავტორიზაციისა და აკრედიტაციის სისტემა ძალაშია; სამართალმცოდნეობის საგანმანათლებლო პროგრამების აკრედიტაცია კანონის თანახმად სავალდებულოა </t>
    </r>
    <r>
      <rPr>
        <b/>
        <sz val="11"/>
        <rFont val="Sylfaen"/>
        <family val="1"/>
      </rPr>
      <t/>
    </r>
  </si>
  <si>
    <t xml:space="preserve">შემუშავებულია ის  მინიმალური მოთხოვნები (აკრედიტაციის სტანდარტები), რომლებიც უნდა დააკმაყოფილონ იურიდიული პროფესიების წარმომადგენლებმა </t>
  </si>
  <si>
    <t>სამართალმცოდნეობის საგანმანათლებლო პროგრამების 40 % აკრედიტებულია</t>
  </si>
  <si>
    <t>სამართალმცოდნეობის საგანმანათლებლო პროგრამების 80 % აკრედიტებულია</t>
  </si>
  <si>
    <t xml:space="preserve">სამართალმცოდნეობის საგანმანათლებლო პროგრამების 100% აკრედიტებულია </t>
  </si>
  <si>
    <t>ბიუჯეტი 9.2</t>
  </si>
  <si>
    <t>შედეგი 9.3 განგრძობადი განათლება;  სასწავლო პროგრამების განხორციელება დაიწყო</t>
  </si>
  <si>
    <t xml:space="preserve">იმ იურისტების პროცენტული რაოდენობა, რომლებმაც გაიარეს განგრძობადი განათლების სასწავლო პროგრამები. </t>
  </si>
  <si>
    <t>განგრძობადი განათლების სასწავლო პროგრამები არ არსებობს</t>
  </si>
  <si>
    <r>
      <t xml:space="preserve">განგრძობადი განათლების  სასწავლო პროგრამებთან დაკავშირებით  საუკეთესო გამოცდილების შესწავლა და შედარებითი ანალიზი    </t>
    </r>
    <r>
      <rPr>
        <b/>
        <sz val="11"/>
        <rFont val="Sylfaen"/>
        <family val="1"/>
      </rPr>
      <t/>
    </r>
  </si>
  <si>
    <t>განხილვები იურიდიული პროფესიების წარმომადგენლებთან ერთად ნორმატიული ბაზის შექმნასთან დაკავშირებით</t>
  </si>
  <si>
    <t>შექმნილია განგრძობადი განათლების სასწავლო პროგრამების აკრედიტაციის სისტემა</t>
  </si>
  <si>
    <t xml:space="preserve">განგრძობადი განათლების სასწავლო პროგრამების განმახორციელებელი დაწესებულებები/ორგანიზაციები აკრედიტებულია </t>
  </si>
  <si>
    <t>არსებობს მხოლოდ აკრედიტებული განგრძობადი განათლების სასწავლო პროგრამები</t>
  </si>
  <si>
    <t>ბიუჯეტი 9.3</t>
  </si>
  <si>
    <t xml:space="preserve">9. იურიდიული განათლების რეფორმა </t>
  </si>
  <si>
    <t>საწყისი ეტაპი                                 (2009)</t>
  </si>
  <si>
    <t xml:space="preserve"> საბაზისო მონაცემი 2014</t>
  </si>
  <si>
    <r>
      <t xml:space="preserve">მიზანი 9: </t>
    </r>
    <r>
      <rPr>
        <sz val="9"/>
        <rFont val="Sylfaen"/>
        <family val="1"/>
      </rPr>
      <t xml:space="preserve"> იურიდიული განათლება 
გამჭვირვალე სისტემის შექმნა იურიდიულ პროფესიაში შესვლისთვის, განათლების ხარისხის უზრუნველ-ყოფა და სიცოცხლის მანძილზე სწავლის სისტემის დანერგვა
</t>
    </r>
  </si>
  <si>
    <t>პრიორიტეტულია მაღალი ხარისხის იურიდიული განათლების სისტემის ჩამოყალიბება და იურიდიული პროფესიის წარმომადგენელთათვის სიღრმისეული და განგრძობადი განათლების უზრუნველყოფა. იურიდიულ განათლებაზე ხელმისაწვდომობის გაზრდა.</t>
  </si>
  <si>
    <t>იურიდიულ პროფესიაში შესვლის მარეგულირებელი  ობიექტური, ნათელი და არადისკრიმინაციული წესების არსებობა.</t>
  </si>
  <si>
    <t xml:space="preserve">განსაზღვრულია დაინტერესებული მხარეები;
კითხვარები შევსებულია შესაბამისი სამიზნე ჯგუფების მიერ
</t>
  </si>
  <si>
    <t xml:space="preserve">კითხვარების შედეგების ანალიზი განხორციელებულია; დარგობრივი დოკუმენტი მომზადებული და დამტკიცებული </t>
  </si>
  <si>
    <t>ბიუჯეტი 9.1</t>
  </si>
  <si>
    <t xml:space="preserve">სისხლის 11. სამართლის მართლმსაჯულების სისტემაში რეაბილიტაცია რესოციალიზაციის სამოქმედო გეგმა </t>
  </si>
  <si>
    <t xml:space="preserve">4. იურიდიული დახმარების სამსახურის რეფორმის სამოქმედო გეგმა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</si>
</sst>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_ ;[Red]\-#,##0.00\ "/>
    <numFmt numFmtId="165" formatCode="_-* #,##0.00_р_._-;\-* #,##0.00_р_._-;_-* &quot;-&quot;??_р_._-;_-@_-"/>
    <numFmt numFmtId="166" formatCode="_-* #,##0.00\ _L_a_r_i_-;\-* #,##0.00\ _L_a_r_i_-;_-* &quot;-&quot;??\ _L_a_r_i_-;_-@_-"/>
    <numFmt numFmtId="167" formatCode="_(* #,##0_);_(* \(#,##0\);_(* &quot;-&quot;??_);_(@_)"/>
  </numFmts>
  <fonts count="96">
    <font>
      <sz val="11"/>
      <color theme="1"/>
      <name val="Calibri"/>
      <family val="2"/>
      <scheme val="minor"/>
    </font>
    <font>
      <sz val="11"/>
      <color theme="1"/>
      <name val="Calibri"/>
      <family val="2"/>
      <scheme val="minor"/>
    </font>
    <font>
      <b/>
      <sz val="9"/>
      <name val="Sylfaen"/>
      <family val="1"/>
    </font>
    <font>
      <b/>
      <sz val="9"/>
      <color indexed="81"/>
      <name val="Tahoma"/>
      <family val="2"/>
      <charset val="204"/>
    </font>
    <font>
      <sz val="9"/>
      <color indexed="81"/>
      <name val="Tahoma"/>
      <family val="2"/>
      <charset val="204"/>
    </font>
    <font>
      <b/>
      <sz val="9"/>
      <color theme="0"/>
      <name val="Sylfaen"/>
      <family val="1"/>
    </font>
    <font>
      <sz val="11"/>
      <color theme="0"/>
      <name val="Calibri"/>
      <family val="2"/>
      <scheme val="minor"/>
    </font>
    <font>
      <b/>
      <sz val="8.5"/>
      <name val="Times New Roman"/>
      <family val="1"/>
      <charset val="204"/>
    </font>
    <font>
      <sz val="8.5"/>
      <name val="Times New Roman"/>
      <family val="1"/>
      <charset val="204"/>
    </font>
    <font>
      <b/>
      <sz val="8.5"/>
      <color theme="0"/>
      <name val="Sylfaen"/>
      <family val="1"/>
    </font>
    <font>
      <sz val="8.5"/>
      <name val="Sylfaen"/>
      <family val="1"/>
    </font>
    <font>
      <sz val="8.5"/>
      <name val="Times New Roman"/>
      <family val="1"/>
    </font>
    <font>
      <sz val="8.5"/>
      <name val="Sylfaen"/>
      <family val="1"/>
      <charset val="204"/>
    </font>
    <font>
      <sz val="9"/>
      <color indexed="81"/>
      <name val="Tahoma"/>
      <family val="2"/>
    </font>
    <font>
      <b/>
      <sz val="9"/>
      <color indexed="81"/>
      <name val="Tahoma"/>
      <family val="2"/>
    </font>
    <font>
      <sz val="8.5"/>
      <name val="Calibri"/>
      <family val="2"/>
      <scheme val="minor"/>
    </font>
    <font>
      <sz val="8.5"/>
      <color rgb="FFFF0000"/>
      <name val="Calibri"/>
      <family val="2"/>
      <scheme val="minor"/>
    </font>
    <font>
      <sz val="8.5"/>
      <color theme="1"/>
      <name val="Calibri"/>
      <family val="2"/>
      <scheme val="minor"/>
    </font>
    <font>
      <sz val="8"/>
      <color theme="1"/>
      <name val="Sylfaen"/>
      <family val="1"/>
      <charset val="204"/>
    </font>
    <font>
      <b/>
      <sz val="8"/>
      <color indexed="8"/>
      <name val="Sylfaen"/>
      <family val="1"/>
      <charset val="204"/>
    </font>
    <font>
      <b/>
      <sz val="8"/>
      <color indexed="8"/>
      <name val="Sylfaen"/>
      <family val="1"/>
    </font>
    <font>
      <b/>
      <sz val="8"/>
      <color indexed="81"/>
      <name val="Tahoma"/>
      <family val="2"/>
      <charset val="204"/>
    </font>
    <font>
      <sz val="8"/>
      <color indexed="81"/>
      <name val="Tahoma"/>
      <family val="2"/>
      <charset val="204"/>
    </font>
    <font>
      <b/>
      <sz val="8.5"/>
      <name val="Sylfaen"/>
      <family val="1"/>
    </font>
    <font>
      <sz val="8.5"/>
      <color theme="1"/>
      <name val="Times New Roman"/>
      <family val="1"/>
      <charset val="204"/>
    </font>
    <font>
      <sz val="11"/>
      <name val="Calibri"/>
      <family val="2"/>
      <scheme val="minor"/>
    </font>
    <font>
      <sz val="9"/>
      <color theme="1"/>
      <name val="Sylfaen"/>
      <family val="1"/>
      <charset val="204"/>
    </font>
    <font>
      <sz val="9"/>
      <name val="Arial"/>
      <family val="2"/>
    </font>
    <font>
      <sz val="8.5"/>
      <color theme="1"/>
      <name val="Sylfaen"/>
      <family val="1"/>
    </font>
    <font>
      <sz val="8.5"/>
      <color rgb="FFFF0000"/>
      <name val="Sylfaen"/>
      <family val="1"/>
    </font>
    <font>
      <i/>
      <sz val="8.5"/>
      <name val="Sylfaen"/>
      <family val="1"/>
      <charset val="204"/>
    </font>
    <font>
      <b/>
      <sz val="8.5"/>
      <color indexed="10"/>
      <name val="Sylfaen"/>
      <family val="1"/>
      <charset val="204"/>
    </font>
    <font>
      <sz val="8.5"/>
      <color theme="0"/>
      <name val="Calibri"/>
      <family val="2"/>
      <scheme val="minor"/>
    </font>
    <font>
      <b/>
      <sz val="8.5"/>
      <color theme="1"/>
      <name val="Calibri"/>
      <family val="2"/>
      <scheme val="minor"/>
    </font>
    <font>
      <sz val="8.5"/>
      <color rgb="FF000000"/>
      <name val="Sylfaen"/>
      <family val="1"/>
    </font>
    <font>
      <b/>
      <sz val="8.5"/>
      <name val="Sylfaen"/>
      <family val="1"/>
      <charset val="204"/>
    </font>
    <font>
      <sz val="8.5"/>
      <color rgb="FFC00000"/>
      <name val="Sylfaen"/>
      <family val="1"/>
      <charset val="204"/>
    </font>
    <font>
      <sz val="8.5"/>
      <color rgb="FF000000"/>
      <name val="Sylfaen"/>
      <family val="1"/>
      <charset val="204"/>
    </font>
    <font>
      <sz val="8.5"/>
      <color theme="1"/>
      <name val="Sylfaen"/>
      <family val="1"/>
      <charset val="204"/>
    </font>
    <font>
      <sz val="8.5"/>
      <color rgb="FF538ED5"/>
      <name val="Sylfaen"/>
      <family val="1"/>
      <charset val="204"/>
    </font>
    <font>
      <sz val="8.5"/>
      <color theme="0"/>
      <name val="Sylfaen"/>
      <family val="1"/>
      <charset val="204"/>
    </font>
    <font>
      <sz val="8.5"/>
      <color theme="1"/>
      <name val="Calibri"/>
      <family val="2"/>
      <charset val="204"/>
      <scheme val="minor"/>
    </font>
    <font>
      <sz val="8.5"/>
      <color rgb="FF000000"/>
      <name val="Times New Roman"/>
      <family val="1"/>
      <charset val="204"/>
    </font>
    <font>
      <u/>
      <sz val="8.5"/>
      <name val="Times New Roman"/>
      <family val="1"/>
      <charset val="204"/>
    </font>
    <font>
      <sz val="8.5"/>
      <color rgb="FF4F81BD"/>
      <name val="Sylfaen"/>
      <family val="1"/>
      <charset val="204"/>
    </font>
    <font>
      <sz val="8.5"/>
      <color rgb="FF4F81BD"/>
      <name val="Times New Roman"/>
      <family val="1"/>
      <charset val="204"/>
    </font>
    <font>
      <sz val="8.5"/>
      <color rgb="FF000000"/>
      <name val="Calibri"/>
      <family val="2"/>
      <charset val="204"/>
      <scheme val="minor"/>
    </font>
    <font>
      <sz val="8.5"/>
      <color theme="3" tint="0.39997558519241921"/>
      <name val="Sylfaen"/>
      <family val="1"/>
      <charset val="204"/>
    </font>
    <font>
      <sz val="8.5"/>
      <color theme="7" tint="0.39997558519241921"/>
      <name val="Sylfaen"/>
      <family val="1"/>
      <charset val="204"/>
    </font>
    <font>
      <sz val="8.5"/>
      <color rgb="FFC00000"/>
      <name val="Times New Roman"/>
      <family val="1"/>
      <charset val="204"/>
    </font>
    <font>
      <sz val="8.5"/>
      <name val="ა"/>
      <charset val="1"/>
    </font>
    <font>
      <sz val="8.5"/>
      <name val="ა"/>
    </font>
    <font>
      <sz val="8.5"/>
      <color rgb="FFFF0000"/>
      <name val="Times New Roman"/>
      <family val="1"/>
      <charset val="204"/>
    </font>
    <font>
      <sz val="8.5"/>
      <color rgb="FFFF0000"/>
      <name val="Sylfaen"/>
      <family val="1"/>
      <charset val="204"/>
    </font>
    <font>
      <b/>
      <sz val="8.5"/>
      <color theme="0"/>
      <name val="Calibri"/>
      <family val="2"/>
      <scheme val="minor"/>
    </font>
    <font>
      <sz val="8.5"/>
      <color theme="0"/>
      <name val="Times New Roman"/>
      <family val="1"/>
      <charset val="204"/>
    </font>
    <font>
      <b/>
      <sz val="8.5"/>
      <color theme="0"/>
      <name val="Times New Roman"/>
      <family val="1"/>
      <charset val="204"/>
    </font>
    <font>
      <b/>
      <sz val="8.5"/>
      <color theme="0"/>
      <name val="Sylfaen"/>
      <family val="1"/>
      <charset val="204"/>
    </font>
    <font>
      <sz val="8.5"/>
      <color indexed="10"/>
      <name val="Sylfaen"/>
      <family val="1"/>
    </font>
    <font>
      <sz val="8.5"/>
      <color indexed="8"/>
      <name val="Sylfaen"/>
      <family val="2"/>
    </font>
    <font>
      <sz val="8.5"/>
      <name val="Calibri"/>
      <family val="2"/>
      <charset val="204"/>
    </font>
    <font>
      <sz val="8.5"/>
      <name val="Calibri"/>
      <family val="2"/>
    </font>
    <font>
      <sz val="8.5"/>
      <name val="Sylfaen"/>
      <family val="2"/>
    </font>
    <font>
      <b/>
      <sz val="8.5"/>
      <name val="Calibri"/>
      <family val="2"/>
    </font>
    <font>
      <sz val="8.5"/>
      <name val="Sylfaen"/>
      <family val="2"/>
      <charset val="204"/>
    </font>
    <font>
      <sz val="8.5"/>
      <name val="Calibri"/>
      <family val="2"/>
      <charset val="1"/>
    </font>
    <font>
      <sz val="8.5"/>
      <color indexed="8"/>
      <name val="Calibri"/>
      <family val="2"/>
      <charset val="1"/>
    </font>
    <font>
      <sz val="8.5"/>
      <color indexed="49"/>
      <name val="Calibri"/>
      <family val="2"/>
      <charset val="1"/>
    </font>
    <font>
      <b/>
      <sz val="8.5"/>
      <name val="Calibri"/>
      <family val="2"/>
      <charset val="204"/>
    </font>
    <font>
      <sz val="8.5"/>
      <name val="Arial"/>
      <family val="2"/>
    </font>
    <font>
      <b/>
      <sz val="8.5"/>
      <color rgb="FFFF0000"/>
      <name val="Sylfaen"/>
      <family val="1"/>
    </font>
    <font>
      <b/>
      <sz val="8.5"/>
      <name val="AcadNusx"/>
    </font>
    <font>
      <sz val="8.5"/>
      <name val="AcadNusx"/>
    </font>
    <font>
      <b/>
      <vertAlign val="superscript"/>
      <sz val="8.5"/>
      <name val="AcadNusx"/>
    </font>
    <font>
      <b/>
      <vertAlign val="superscript"/>
      <sz val="8.5"/>
      <color theme="1"/>
      <name val="AcadNusx"/>
    </font>
    <font>
      <b/>
      <sz val="8.5"/>
      <color theme="1"/>
      <name val="AcadNusx"/>
    </font>
    <font>
      <sz val="8.5"/>
      <color theme="1"/>
      <name val="AcadNusx"/>
    </font>
    <font>
      <b/>
      <sz val="8.5"/>
      <color indexed="8"/>
      <name val="AcadNusx"/>
    </font>
    <font>
      <b/>
      <sz val="8.5"/>
      <name val="Arial"/>
      <family val="2"/>
    </font>
    <font>
      <b/>
      <sz val="12"/>
      <color theme="1"/>
      <name val="Calibri"/>
      <family val="2"/>
      <scheme val="minor"/>
    </font>
    <font>
      <b/>
      <sz val="14"/>
      <color theme="1"/>
      <name val="Calibri"/>
      <family val="2"/>
      <scheme val="minor"/>
    </font>
    <font>
      <sz val="9"/>
      <name val="Sylfaen"/>
      <family val="1"/>
    </font>
    <font>
      <sz val="8"/>
      <name val="Sylfaen"/>
      <family val="1"/>
    </font>
    <font>
      <b/>
      <sz val="8"/>
      <name val="Sylfaen"/>
      <family val="1"/>
    </font>
    <font>
      <sz val="7.9"/>
      <name val="Times New Roman"/>
      <family val="1"/>
      <charset val="204"/>
    </font>
    <font>
      <sz val="7.7"/>
      <name val="Times New Roman"/>
      <family val="1"/>
      <charset val="204"/>
    </font>
    <font>
      <sz val="7.9"/>
      <name val="Calibri"/>
      <family val="2"/>
      <scheme val="minor"/>
    </font>
    <font>
      <b/>
      <sz val="8"/>
      <color theme="1"/>
      <name val="Sylfaen"/>
      <family val="1"/>
    </font>
    <font>
      <sz val="8"/>
      <color theme="1"/>
      <name val="Sylfaen"/>
      <family val="1"/>
    </font>
    <font>
      <sz val="8"/>
      <color indexed="8"/>
      <name val="AcadNusx"/>
    </font>
    <font>
      <b/>
      <sz val="14"/>
      <color theme="1"/>
      <name val="Sylfaen"/>
      <family val="1"/>
    </font>
    <font>
      <sz val="8"/>
      <color indexed="8"/>
      <name val="Sylfaen"/>
      <family val="1"/>
    </font>
    <font>
      <sz val="8.5"/>
      <color indexed="8"/>
      <name val="Sylfaen"/>
      <family val="1"/>
    </font>
    <font>
      <sz val="8.5"/>
      <color theme="0"/>
      <name val="Sylfaen"/>
      <family val="1"/>
    </font>
    <font>
      <sz val="9"/>
      <color indexed="8"/>
      <name val="Sylfaen"/>
      <family val="1"/>
    </font>
    <font>
      <b/>
      <sz val="11"/>
      <name val="Sylfaen"/>
      <family val="1"/>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4"/>
      </patternFill>
    </fill>
    <fill>
      <patternFill patternType="solid">
        <fgColor theme="0" tint="-0.14999847407452621"/>
        <bgColor indexed="64"/>
      </patternFill>
    </fill>
    <fill>
      <patternFill patternType="solid">
        <fgColor theme="0" tint="-0.34998626667073579"/>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dashed">
        <color theme="1" tint="0.34998626667073579"/>
      </right>
      <top style="medium">
        <color indexed="64"/>
      </top>
      <bottom style="medium">
        <color indexed="64"/>
      </bottom>
      <diagonal/>
    </border>
    <border>
      <left style="medium">
        <color indexed="64"/>
      </left>
      <right style="dashed">
        <color theme="1" tint="0.34998626667073579"/>
      </right>
      <top style="medium">
        <color indexed="64"/>
      </top>
      <bottom/>
      <diagonal/>
    </border>
    <border>
      <left style="medium">
        <color indexed="64"/>
      </left>
      <right style="dashed">
        <color theme="1" tint="0.34998626667073579"/>
      </right>
      <top/>
      <bottom style="medium">
        <color indexed="64"/>
      </bottom>
      <diagonal/>
    </border>
    <border>
      <left style="dashed">
        <color theme="1" tint="0.34998626667073579"/>
      </left>
      <right style="dashed">
        <color theme="1" tint="0.34998626667073579"/>
      </right>
      <top style="medium">
        <color indexed="64"/>
      </top>
      <bottom style="medium">
        <color indexed="64"/>
      </bottom>
      <diagonal/>
    </border>
    <border>
      <left style="dashed">
        <color theme="1" tint="0.34998626667073579"/>
      </left>
      <right style="dashed">
        <color theme="1" tint="0.34998626667073579"/>
      </right>
      <top style="medium">
        <color indexed="64"/>
      </top>
      <bottom/>
      <diagonal/>
    </border>
    <border>
      <left style="dashed">
        <color theme="1" tint="0.34998626667073579"/>
      </left>
      <right style="dashed">
        <color theme="1" tint="0.34998626667073579"/>
      </right>
      <top/>
      <bottom/>
      <diagonal/>
    </border>
    <border>
      <left style="dashed">
        <color theme="1" tint="0.34998626667073579"/>
      </left>
      <right style="dashed">
        <color theme="1" tint="0.34998626667073579"/>
      </right>
      <top/>
      <bottom style="medium">
        <color indexed="64"/>
      </bottom>
      <diagonal/>
    </border>
    <border>
      <left style="dashed">
        <color theme="1" tint="0.34998626667073579"/>
      </left>
      <right style="dashed">
        <color theme="1" tint="0.34998626667073579"/>
      </right>
      <top style="dashed">
        <color theme="1" tint="0.34998626667073579"/>
      </top>
      <bottom style="dashed">
        <color theme="1" tint="0.34998626667073579"/>
      </bottom>
      <diagonal/>
    </border>
    <border>
      <left style="medium">
        <color indexed="64"/>
      </left>
      <right style="dashed">
        <color theme="1" tint="0.34998626667073579"/>
      </right>
      <top/>
      <bottom style="dashed">
        <color theme="1" tint="0.34998626667073579"/>
      </bottom>
      <diagonal/>
    </border>
    <border>
      <left style="dashed">
        <color theme="1" tint="0.34998626667073579"/>
      </left>
      <right style="medium">
        <color indexed="64"/>
      </right>
      <top/>
      <bottom style="dashed">
        <color theme="1" tint="0.34998626667073579"/>
      </bottom>
      <diagonal/>
    </border>
    <border>
      <left style="dashed">
        <color theme="1" tint="0.34998626667073579"/>
      </left>
      <right style="medium">
        <color indexed="64"/>
      </right>
      <top style="dashed">
        <color theme="1" tint="0.34998626667073579"/>
      </top>
      <bottom style="dashed">
        <color theme="1" tint="0.34998626667073579"/>
      </bottom>
      <diagonal/>
    </border>
    <border>
      <left/>
      <right style="dashed">
        <color theme="1" tint="0.34998626667073579"/>
      </right>
      <top style="medium">
        <color indexed="64"/>
      </top>
      <bottom style="medium">
        <color indexed="64"/>
      </bottom>
      <diagonal/>
    </border>
    <border>
      <left style="dashed">
        <color theme="1" tint="0.34998626667073579"/>
      </left>
      <right style="dashed">
        <color theme="1" tint="0.34998626667073579"/>
      </right>
      <top style="dashed">
        <color theme="1" tint="0.34998626667073579"/>
      </top>
      <bottom style="medium">
        <color indexed="64"/>
      </bottom>
      <diagonal/>
    </border>
    <border>
      <left/>
      <right style="dashed">
        <color theme="1" tint="0.34998626667073579"/>
      </right>
      <top style="dashed">
        <color theme="1" tint="0.34998626667073579"/>
      </top>
      <bottom style="medium">
        <color indexed="64"/>
      </bottom>
      <diagonal/>
    </border>
    <border>
      <left style="dashed">
        <color theme="1" tint="0.34998626667073579"/>
      </left>
      <right/>
      <top style="medium">
        <color indexed="64"/>
      </top>
      <bottom style="dashed">
        <color theme="1" tint="0.34998626667073579"/>
      </bottom>
      <diagonal/>
    </border>
    <border>
      <left/>
      <right/>
      <top style="medium">
        <color indexed="64"/>
      </top>
      <bottom style="dashed">
        <color theme="1" tint="0.34998626667073579"/>
      </bottom>
      <diagonal/>
    </border>
    <border>
      <left/>
      <right style="dashed">
        <color theme="1" tint="0.34998626667073579"/>
      </right>
      <top style="medium">
        <color indexed="64"/>
      </top>
      <bottom style="dashed">
        <color theme="1" tint="0.34998626667073579"/>
      </bottom>
      <diagonal/>
    </border>
    <border>
      <left/>
      <right style="medium">
        <color indexed="64"/>
      </right>
      <top style="medium">
        <color indexed="64"/>
      </top>
      <bottom style="dashed">
        <color theme="1" tint="0.34998626667073579"/>
      </bottom>
      <diagonal/>
    </border>
    <border>
      <left/>
      <right style="medium">
        <color indexed="64"/>
      </right>
      <top style="dashed">
        <color theme="1" tint="0.34998626667073579"/>
      </top>
      <bottom style="dashed">
        <color theme="1" tint="0.34998626667073579"/>
      </bottom>
      <diagonal/>
    </border>
    <border>
      <left/>
      <right style="dashed">
        <color theme="1" tint="0.34998626667073579"/>
      </right>
      <top style="dashed">
        <color theme="1" tint="0.34998626667073579"/>
      </top>
      <bottom style="dashed">
        <color theme="1" tint="0.34998626667073579"/>
      </bottom>
      <diagonal/>
    </border>
    <border>
      <left/>
      <right style="dashed">
        <color theme="1" tint="0.34998626667073579"/>
      </right>
      <top style="medium">
        <color indexed="64"/>
      </top>
      <bottom/>
      <diagonal/>
    </border>
    <border>
      <left style="medium">
        <color indexed="64"/>
      </left>
      <right style="dashed">
        <color theme="1" tint="0.34998626667073579"/>
      </right>
      <top style="medium">
        <color indexed="64"/>
      </top>
      <bottom style="dashed">
        <color theme="1" tint="0.34998626667073579"/>
      </bottom>
      <diagonal/>
    </border>
    <border>
      <left style="medium">
        <color indexed="64"/>
      </left>
      <right style="dashed">
        <color theme="1" tint="0.34998626667073579"/>
      </right>
      <top style="dashed">
        <color theme="1" tint="0.34998626667073579"/>
      </top>
      <bottom style="dashed">
        <color theme="1" tint="0.34998626667073579"/>
      </bottom>
      <diagonal/>
    </border>
    <border>
      <left style="dashed">
        <color theme="1" tint="0.34998626667073579"/>
      </left>
      <right style="dashed">
        <color theme="1" tint="0.34998626667073579"/>
      </right>
      <top style="medium">
        <color indexed="64"/>
      </top>
      <bottom style="dashed">
        <color theme="1" tint="0.34998626667073579"/>
      </bottom>
      <diagonal/>
    </border>
    <border>
      <left/>
      <right style="dashed">
        <color theme="1" tint="0.34998626667073579"/>
      </right>
      <top/>
      <bottom style="medium">
        <color indexed="64"/>
      </bottom>
      <diagonal/>
    </border>
    <border>
      <left style="dashed">
        <color theme="1" tint="0.34998626667073579"/>
      </left>
      <right/>
      <top style="medium">
        <color indexed="64"/>
      </top>
      <bottom style="medium">
        <color indexed="64"/>
      </bottom>
      <diagonal/>
    </border>
    <border>
      <left style="dashed">
        <color theme="1" tint="0.34998626667073579"/>
      </left>
      <right/>
      <top style="medium">
        <color indexed="64"/>
      </top>
      <bottom/>
      <diagonal/>
    </border>
    <border>
      <left style="dashed">
        <color theme="1" tint="0.34998626667073579"/>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right style="dashed">
        <color theme="0" tint="-0.34998626667073579"/>
      </right>
      <top/>
      <bottom style="medium">
        <color indexed="64"/>
      </bottom>
      <diagonal/>
    </border>
    <border>
      <left style="dashed">
        <color theme="0" tint="-0.34998626667073579"/>
      </left>
      <right style="dashed">
        <color theme="0" tint="-0.34998626667073579"/>
      </right>
      <top/>
      <bottom style="medium">
        <color indexed="64"/>
      </bottom>
      <diagonal/>
    </border>
    <border>
      <left style="dashed">
        <color theme="1" tint="0.34998626667073579"/>
      </left>
      <right style="dashed">
        <color theme="0" tint="-0.34998626667073579"/>
      </right>
      <top style="medium">
        <color indexed="64"/>
      </top>
      <bottom style="medium">
        <color indexed="64"/>
      </bottom>
      <diagonal/>
    </border>
    <border>
      <left style="hair">
        <color indexed="64"/>
      </left>
      <right style="hair">
        <color indexed="64"/>
      </right>
      <top style="medium">
        <color indexed="64"/>
      </top>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right style="medium">
        <color indexed="64"/>
      </right>
      <top style="medium">
        <color indexed="64"/>
      </top>
      <bottom style="dashed">
        <color theme="0" tint="-0.34998626667073579"/>
      </bottom>
      <diagonal/>
    </border>
    <border>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right style="dashed">
        <color theme="1" tint="0.34998626667073579"/>
      </right>
      <top style="medium">
        <color indexed="64"/>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hair">
        <color indexed="64"/>
      </left>
      <right style="hair">
        <color indexed="64"/>
      </right>
      <top/>
      <bottom style="medium">
        <color indexed="64"/>
      </bottom>
      <diagonal/>
    </border>
    <border>
      <left/>
      <right style="hair">
        <color theme="0" tint="-0.34998626667073579"/>
      </right>
      <top/>
      <bottom style="medium">
        <color indexed="64"/>
      </bottom>
      <diagonal/>
    </border>
    <border>
      <left style="medium">
        <color indexed="64"/>
      </left>
      <right style="hair">
        <color theme="0" tint="-0.34998626667073579"/>
      </right>
      <top style="medium">
        <color indexed="64"/>
      </top>
      <bottom/>
      <diagonal/>
    </border>
    <border>
      <left style="medium">
        <color indexed="64"/>
      </left>
      <right style="hair">
        <color theme="0" tint="-0.34998626667073579"/>
      </right>
      <top/>
      <bottom/>
      <diagonal/>
    </border>
    <border>
      <left style="medium">
        <color indexed="64"/>
      </left>
      <right style="hair">
        <color theme="0" tint="-0.34998626667073579"/>
      </right>
      <top/>
      <bottom style="medium">
        <color indexed="64"/>
      </bottom>
      <diagonal/>
    </border>
    <border>
      <left style="medium">
        <color indexed="64"/>
      </left>
      <right style="hair">
        <color theme="0" tint="-0.34998626667073579"/>
      </right>
      <top style="medium">
        <color indexed="64"/>
      </top>
      <bottom style="dashed">
        <color theme="1" tint="0.34998626667073579"/>
      </bottom>
      <diagonal/>
    </border>
    <border>
      <left style="medium">
        <color indexed="64"/>
      </left>
      <right style="hair">
        <color theme="0" tint="-0.34998626667073579"/>
      </right>
      <top style="dashed">
        <color theme="1" tint="0.34998626667073579"/>
      </top>
      <bottom style="dashed">
        <color theme="1" tint="0.34998626667073579"/>
      </bottom>
      <diagonal/>
    </border>
    <border>
      <left/>
      <right style="hair">
        <color theme="0" tint="-0.34998626667073579"/>
      </right>
      <top style="medium">
        <color indexed="64"/>
      </top>
      <bottom/>
      <diagonal/>
    </border>
    <border>
      <left style="dashed">
        <color theme="1" tint="0.34998626667073579"/>
      </left>
      <right/>
      <top/>
      <bottom style="medium">
        <color indexed="64"/>
      </bottom>
      <diagonal/>
    </border>
    <border>
      <left style="medium">
        <color indexed="64"/>
      </left>
      <right style="dashed">
        <color theme="0" tint="-0.34998626667073579"/>
      </right>
      <top style="medium">
        <color indexed="64"/>
      </top>
      <bottom style="medium">
        <color indexed="64"/>
      </bottom>
      <diagonal/>
    </border>
    <border>
      <left style="medium">
        <color indexed="64"/>
      </left>
      <right style="hair">
        <color indexed="64"/>
      </right>
      <top style="hair">
        <color indexed="64"/>
      </top>
      <bottom/>
      <diagonal/>
    </border>
    <border>
      <left style="dashed">
        <color theme="1" tint="0.34998626667073579"/>
      </left>
      <right style="medium">
        <color indexed="64"/>
      </right>
      <top style="medium">
        <color indexed="64"/>
      </top>
      <bottom/>
      <diagonal/>
    </border>
    <border>
      <left style="dashed">
        <color theme="1" tint="0.34998626667073579"/>
      </left>
      <right style="medium">
        <color indexed="64"/>
      </right>
      <top/>
      <bottom/>
      <diagonal/>
    </border>
    <border>
      <left style="medium">
        <color indexed="64"/>
      </left>
      <right style="dashed">
        <color theme="1" tint="0.34998626667073579"/>
      </right>
      <top style="dashed">
        <color theme="1" tint="0.34998626667073579"/>
      </top>
      <bottom style="medium">
        <color indexed="64"/>
      </bottom>
      <diagonal/>
    </border>
    <border>
      <left style="dashed">
        <color theme="1" tint="0.34998626667073579"/>
      </left>
      <right style="medium">
        <color indexed="64"/>
      </right>
      <top style="dashed">
        <color theme="1" tint="0.34998626667073579"/>
      </top>
      <bottom style="medium">
        <color indexed="64"/>
      </bottom>
      <diagonal/>
    </border>
    <border>
      <left style="hair">
        <color indexed="64"/>
      </left>
      <right style="hair">
        <color indexed="64"/>
      </right>
      <top style="medium">
        <color indexed="64"/>
      </top>
      <bottom style="medium">
        <color indexed="64"/>
      </bottom>
      <diagonal/>
    </border>
    <border>
      <left style="dashed">
        <color theme="1" tint="0.34998626667073579"/>
      </left>
      <right style="medium">
        <color indexed="64"/>
      </right>
      <top style="medium">
        <color indexed="64"/>
      </top>
      <bottom style="dashed">
        <color theme="1" tint="0.34998626667073579"/>
      </bottom>
      <diagonal/>
    </border>
    <border>
      <left style="medium">
        <color indexed="64"/>
      </left>
      <right style="hair">
        <color theme="0" tint="-0.34998626667073579"/>
      </right>
      <top style="dashed">
        <color theme="1" tint="0.34998626667073579"/>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style="dashed">
        <color theme="0" tint="-0.34998626667073579"/>
      </right>
      <top style="medium">
        <color indexed="64"/>
      </top>
      <bottom style="medium">
        <color indexed="64"/>
      </bottom>
      <diagonal/>
    </border>
    <border>
      <left style="dashed">
        <color theme="0" tint="-0.34998626667073579"/>
      </left>
      <right style="dashed">
        <color theme="0" tint="-0.34998626667073579"/>
      </right>
      <top style="medium">
        <color indexed="64"/>
      </top>
      <bottom style="medium">
        <color indexed="64"/>
      </bottom>
      <diagonal/>
    </border>
    <border>
      <left style="dashed">
        <color theme="1" tint="0.34998626667073579"/>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theme="0" tint="-0.499984740745262"/>
      </right>
      <top style="medium">
        <color indexed="64"/>
      </top>
      <bottom style="medium">
        <color indexed="64"/>
      </bottom>
      <diagonal/>
    </border>
    <border>
      <left style="hair">
        <color theme="0" tint="-0.499984740745262"/>
      </left>
      <right style="hair">
        <color theme="0" tint="-0.499984740745262"/>
      </right>
      <top style="medium">
        <color indexed="64"/>
      </top>
      <bottom style="medium">
        <color indexed="64"/>
      </bottom>
      <diagonal/>
    </border>
    <border>
      <left style="hair">
        <color theme="0" tint="-0.499984740745262"/>
      </left>
      <right style="hair">
        <color theme="0" tint="-0.499984740745262"/>
      </right>
      <top style="medium">
        <color indexed="64"/>
      </top>
      <bottom style="hair">
        <color theme="0" tint="-0.499984740745262"/>
      </bottom>
      <diagonal/>
    </border>
    <border>
      <left style="hair">
        <color theme="0" tint="-0.499984740745262"/>
      </left>
      <right/>
      <top style="medium">
        <color indexed="64"/>
      </top>
      <bottom style="medium">
        <color indexed="64"/>
      </bottom>
      <diagonal/>
    </border>
    <border>
      <left/>
      <right style="medium">
        <color indexed="64"/>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style="hair">
        <color theme="0" tint="-0.499984740745262"/>
      </right>
      <top style="hair">
        <color theme="0" tint="-0.499984740745262"/>
      </top>
      <bottom style="medium">
        <color indexed="64"/>
      </bottom>
      <diagonal/>
    </border>
    <border>
      <left style="dashed">
        <color theme="1" tint="0.34998626667073579"/>
      </left>
      <right/>
      <top style="dashed">
        <color theme="1" tint="0.34998626667073579"/>
      </top>
      <bottom style="dashed">
        <color theme="1" tint="0.34998626667073579"/>
      </bottom>
      <diagonal/>
    </border>
    <border>
      <left/>
      <right/>
      <top style="dashed">
        <color theme="1" tint="0.34998626667073579"/>
      </top>
      <bottom/>
      <diagonal/>
    </border>
    <border>
      <left style="medium">
        <color indexed="64"/>
      </left>
      <right style="medium">
        <color indexed="64"/>
      </right>
      <top/>
      <bottom/>
      <diagonal/>
    </border>
    <border>
      <left style="medium">
        <color indexed="64"/>
      </left>
      <right style="hair">
        <color theme="0" tint="-0.499984740745262"/>
      </right>
      <top style="medium">
        <color indexed="64"/>
      </top>
      <bottom style="hair">
        <color theme="0" tint="-0.499984740745262"/>
      </bottom>
      <diagonal/>
    </border>
    <border>
      <left style="hair">
        <color theme="0" tint="-0.499984740745262"/>
      </left>
      <right style="medium">
        <color indexed="64"/>
      </right>
      <top style="medium">
        <color indexed="64"/>
      </top>
      <bottom style="hair">
        <color theme="0" tint="-0.499984740745262"/>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hair">
        <color theme="0" tint="-0.499984740745262"/>
      </left>
      <right style="medium">
        <color indexed="64"/>
      </right>
      <top style="medium">
        <color indexed="64"/>
      </top>
      <bottom style="medium">
        <color indexed="64"/>
      </bottom>
      <diagonal/>
    </border>
    <border>
      <left style="thin">
        <color indexed="64"/>
      </left>
      <right/>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medium">
        <color indexed="64"/>
      </left>
      <right style="dashed">
        <color theme="0" tint="-0.34998626667073579"/>
      </right>
      <top style="medium">
        <color indexed="64"/>
      </top>
      <bottom/>
      <diagonal/>
    </border>
    <border>
      <left style="medium">
        <color indexed="64"/>
      </left>
      <right style="hair">
        <color theme="0" tint="-0.34998626667073579"/>
      </right>
      <top style="hair">
        <color theme="0" tint="-0.34998626667073579"/>
      </top>
      <bottom style="hair">
        <color theme="0" tint="-0.34998626667073579"/>
      </bottom>
      <diagonal/>
    </border>
    <border>
      <left style="medium">
        <color indexed="64"/>
      </left>
      <right style="hair">
        <color theme="0" tint="-0.34998626667073579"/>
      </right>
      <top style="medium">
        <color indexed="64"/>
      </top>
      <bottom style="medium">
        <color indexed="64"/>
      </bottom>
      <diagonal/>
    </border>
    <border>
      <left style="hair">
        <color theme="0" tint="-0.34998626667073579"/>
      </left>
      <right style="hair">
        <color theme="0" tint="-0.34998626667073579"/>
      </right>
      <top style="medium">
        <color indexed="64"/>
      </top>
      <bottom style="medium">
        <color indexed="64"/>
      </bottom>
      <diagonal/>
    </border>
    <border>
      <left style="hair">
        <color theme="0" tint="-0.34998626667073579"/>
      </left>
      <right style="medium">
        <color indexed="64"/>
      </right>
      <top style="medium">
        <color indexed="64"/>
      </top>
      <bottom style="medium">
        <color indexed="64"/>
      </bottom>
      <diagonal/>
    </border>
    <border>
      <left style="medium">
        <color indexed="64"/>
      </left>
      <right style="hair">
        <color theme="0" tint="-0.34998626667073579"/>
      </right>
      <top style="medium">
        <color indexed="64"/>
      </top>
      <bottom style="hair">
        <color theme="0" tint="-0.34998626667073579"/>
      </bottom>
      <diagonal/>
    </border>
    <border>
      <left style="hair">
        <color theme="0" tint="-0.34998626667073579"/>
      </left>
      <right style="hair">
        <color theme="0" tint="-0.34998626667073579"/>
      </right>
      <top style="medium">
        <color indexed="64"/>
      </top>
      <bottom style="hair">
        <color theme="0" tint="-0.34998626667073579"/>
      </bottom>
      <diagonal/>
    </border>
    <border>
      <left style="hair">
        <color theme="0" tint="-0.34998626667073579"/>
      </left>
      <right style="medium">
        <color indexed="64"/>
      </right>
      <top style="medium">
        <color indexed="64"/>
      </top>
      <bottom style="hair">
        <color theme="0" tint="-0.34998626667073579"/>
      </bottom>
      <diagonal/>
    </border>
    <border>
      <left style="hair">
        <color theme="0" tint="-0.34998626667073579"/>
      </left>
      <right style="medium">
        <color indexed="64"/>
      </right>
      <top style="hair">
        <color theme="0" tint="-0.34998626667073579"/>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medium">
        <color indexed="64"/>
      </right>
      <top style="hair">
        <color theme="0" tint="-0.34998626667073579"/>
      </top>
      <bottom style="medium">
        <color indexed="64"/>
      </bottom>
      <diagonal/>
    </border>
    <border>
      <left style="hair">
        <color theme="0" tint="-0.34998626667073579"/>
      </left>
      <right/>
      <top style="medium">
        <color indexed="64"/>
      </top>
      <bottom style="medium">
        <color indexed="64"/>
      </bottom>
      <diagonal/>
    </border>
    <border>
      <left style="dashed">
        <color theme="1" tint="0.34998626667073579"/>
      </left>
      <right/>
      <top style="dashed">
        <color theme="1" tint="0.34998626667073579"/>
      </top>
      <bottom style="medium">
        <color indexed="64"/>
      </bottom>
      <diagonal/>
    </border>
    <border>
      <left style="dashed">
        <color theme="1" tint="0.34998626667073579"/>
      </left>
      <right style="dashed">
        <color theme="1" tint="0.34998626667073579"/>
      </right>
      <top/>
      <bottom style="dashed">
        <color theme="1" tint="0.34998626667073579"/>
      </bottom>
      <diagonal/>
    </border>
    <border>
      <left style="dashed">
        <color theme="0" tint="-0.34998626667073579"/>
      </left>
      <right/>
      <top style="medium">
        <color indexed="64"/>
      </top>
      <bottom style="medium">
        <color indexed="64"/>
      </bottom>
      <diagonal/>
    </border>
    <border>
      <left style="hair">
        <color theme="0" tint="-0.499984740745262"/>
      </left>
      <right style="hair">
        <color theme="0" tint="-0.499984740745262"/>
      </right>
      <top style="medium">
        <color indexed="64"/>
      </top>
      <bottom/>
      <diagonal/>
    </border>
    <border>
      <left style="hair">
        <color theme="0" tint="-0.499984740745262"/>
      </left>
      <right style="hair">
        <color theme="0" tint="-0.499984740745262"/>
      </right>
      <top/>
      <bottom style="medium">
        <color indexed="64"/>
      </bottom>
      <diagonal/>
    </border>
    <border>
      <left style="hair">
        <color theme="0" tint="-0.499984740745262"/>
      </left>
      <right/>
      <top style="medium">
        <color indexed="64"/>
      </top>
      <bottom/>
      <diagonal/>
    </border>
    <border>
      <left style="hair">
        <color theme="0" tint="-0.499984740745262"/>
      </left>
      <right/>
      <top/>
      <bottom style="medium">
        <color indexed="64"/>
      </bottom>
      <diagonal/>
    </border>
    <border>
      <left style="hair">
        <color theme="0" tint="-0.499984740745262"/>
      </left>
      <right style="hair">
        <color theme="0" tint="-0.499984740745262"/>
      </right>
      <top/>
      <bottom/>
      <diagonal/>
    </border>
    <border>
      <left style="hair">
        <color theme="0" tint="-0.499984740745262"/>
      </left>
      <right/>
      <top/>
      <bottom/>
      <diagonal/>
    </border>
    <border>
      <left style="medium">
        <color indexed="64"/>
      </left>
      <right style="hair">
        <color theme="0" tint="-0.499984740745262"/>
      </right>
      <top style="medium">
        <color indexed="64"/>
      </top>
      <bottom/>
      <diagonal/>
    </border>
    <border>
      <left style="medium">
        <color indexed="64"/>
      </left>
      <right style="hair">
        <color theme="0" tint="-0.499984740745262"/>
      </right>
      <top/>
      <bottom style="medium">
        <color indexed="64"/>
      </bottom>
      <diagonal/>
    </border>
    <border>
      <left style="hair">
        <color theme="0" tint="-0.499984740745262"/>
      </left>
      <right/>
      <top style="medium">
        <color indexed="64"/>
      </top>
      <bottom style="hair">
        <color theme="0" tint="-0.499984740745262"/>
      </bottom>
      <diagonal/>
    </border>
    <border>
      <left/>
      <right style="medium">
        <color indexed="64"/>
      </right>
      <top style="medium">
        <color indexed="64"/>
      </top>
      <bottom style="hair">
        <color theme="0" tint="-0.499984740745262"/>
      </bottom>
      <diagonal/>
    </border>
    <border>
      <left/>
      <right style="medium">
        <color indexed="64"/>
      </right>
      <top style="hair">
        <color theme="0" tint="-0.499984740745262"/>
      </top>
      <bottom/>
      <diagonal/>
    </border>
    <border>
      <left style="hair">
        <color theme="0" tint="-0.499984740745262"/>
      </left>
      <right/>
      <top style="hair">
        <color theme="0" tint="-0.499984740745262"/>
      </top>
      <bottom style="medium">
        <color indexed="64"/>
      </bottom>
      <diagonal/>
    </border>
    <border>
      <left/>
      <right style="medium">
        <color indexed="64"/>
      </right>
      <top style="hair">
        <color theme="0" tint="-0.499984740745262"/>
      </top>
      <bottom style="medium">
        <color indexed="64"/>
      </bottom>
      <diagonal/>
    </border>
    <border>
      <left style="hair">
        <color theme="0" tint="-0.499984740745262"/>
      </left>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diagonal/>
    </border>
    <border>
      <left style="dashed">
        <color theme="0" tint="-0.34998626667073579"/>
      </left>
      <right/>
      <top style="medium">
        <color indexed="64"/>
      </top>
      <bottom style="dashed">
        <color theme="0" tint="-0.34998626667073579"/>
      </bottom>
      <diagonal/>
    </border>
    <border>
      <left style="dashed">
        <color theme="0" tint="-0.34998626667073579"/>
      </left>
      <right/>
      <top style="dashed">
        <color theme="0" tint="-0.34998626667073579"/>
      </top>
      <bottom style="dashed">
        <color theme="0" tint="-0.34998626667073579"/>
      </bottom>
      <diagonal/>
    </border>
    <border>
      <left style="dashed">
        <color theme="0" tint="-0.34998626667073579"/>
      </left>
      <right style="hair">
        <color theme="0" tint="-0.34998626667073579"/>
      </right>
      <top style="medium">
        <color indexed="64"/>
      </top>
      <bottom style="dashed">
        <color theme="0" tint="-0.34998626667073579"/>
      </bottom>
      <diagonal/>
    </border>
    <border>
      <left style="dashed">
        <color theme="0" tint="-0.34998626667073579"/>
      </left>
      <right style="hair">
        <color theme="0" tint="-0.34998626667073579"/>
      </right>
      <top style="dashed">
        <color theme="0" tint="-0.34998626667073579"/>
      </top>
      <bottom style="dashed">
        <color theme="0" tint="-0.34998626667073579"/>
      </bottom>
      <diagonal/>
    </border>
    <border>
      <left style="hair">
        <color theme="0" tint="-0.34998626667073579"/>
      </left>
      <right style="medium">
        <color indexed="64"/>
      </right>
      <top style="medium">
        <color indexed="64"/>
      </top>
      <bottom/>
      <diagonal/>
    </border>
    <border>
      <left style="hair">
        <color theme="0" tint="-0.34998626667073579"/>
      </left>
      <right style="medium">
        <color indexed="64"/>
      </right>
      <top/>
      <bottom/>
      <diagonal/>
    </border>
    <border>
      <left style="hair">
        <color theme="0" tint="-0.34998626667073579"/>
      </left>
      <right style="medium">
        <color indexed="64"/>
      </right>
      <top/>
      <bottom style="medium">
        <color indexed="64"/>
      </bottom>
      <diagonal/>
    </border>
    <border>
      <left style="hair">
        <color theme="0" tint="-0.34998626667073579"/>
      </left>
      <right style="medium">
        <color indexed="64"/>
      </right>
      <top style="medium">
        <color indexed="64"/>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medium">
        <color theme="1" tint="0.34998626667073579"/>
      </left>
      <right style="dashed">
        <color theme="1" tint="0.34998626667073579"/>
      </right>
      <top/>
      <bottom style="medium">
        <color theme="1" tint="0.34998626667073579"/>
      </bottom>
      <diagonal/>
    </border>
    <border>
      <left style="dashed">
        <color theme="1" tint="0.34998626667073579"/>
      </left>
      <right style="dashed">
        <color theme="1" tint="0.34998626667073579"/>
      </right>
      <top/>
      <bottom style="medium">
        <color theme="1" tint="0.34998626667073579"/>
      </bottom>
      <diagonal/>
    </border>
    <border>
      <left style="dashed">
        <color theme="1" tint="0.34998626667073579"/>
      </left>
      <right style="medium">
        <color theme="1" tint="0.34998626667073579"/>
      </right>
      <top/>
      <bottom style="medium">
        <color theme="1" tint="0.34998626667073579"/>
      </bottom>
      <diagonal/>
    </border>
    <border>
      <left style="dashed">
        <color theme="0" tint="-0.34998626667073579"/>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theme="0" tint="-0.34998626667073579"/>
      </left>
      <right style="hair">
        <color theme="0" tint="-0.34998626667073579"/>
      </right>
      <top style="medium">
        <color indexed="64"/>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8" borderId="0" applyNumberFormat="0" applyBorder="0" applyAlignment="0" applyProtection="0"/>
    <xf numFmtId="166" fontId="1" fillId="0" borderId="0" applyFont="0" applyFill="0" applyBorder="0" applyAlignment="0" applyProtection="0"/>
  </cellStyleXfs>
  <cellXfs count="626">
    <xf numFmtId="0" fontId="0" fillId="0" borderId="0" xfId="0"/>
    <xf numFmtId="0" fontId="0" fillId="3" borderId="0" xfId="0" applyFill="1"/>
    <xf numFmtId="0" fontId="0" fillId="0" borderId="0" xfId="0" applyAlignment="1">
      <alignment horizontal="left"/>
    </xf>
    <xf numFmtId="0" fontId="5" fillId="10" borderId="32" xfId="0" applyFont="1" applyFill="1" applyBorder="1" applyAlignment="1">
      <alignment horizontal="left" vertical="center" wrapText="1"/>
    </xf>
    <xf numFmtId="0" fontId="5" fillId="10" borderId="34" xfId="0" applyFont="1" applyFill="1" applyBorder="1" applyAlignment="1">
      <alignment vertical="center" wrapText="1"/>
    </xf>
    <xf numFmtId="43" fontId="5" fillId="10" borderId="34" xfId="1" applyFont="1" applyFill="1" applyBorder="1" applyAlignment="1">
      <alignment vertical="center" wrapText="1"/>
    </xf>
    <xf numFmtId="0" fontId="7" fillId="2" borderId="11"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9" fillId="10" borderId="32" xfId="0" applyFont="1" applyFill="1" applyBorder="1" applyAlignment="1">
      <alignment horizontal="left" vertical="center" wrapText="1"/>
    </xf>
    <xf numFmtId="0" fontId="9" fillId="10" borderId="34" xfId="0" applyFont="1" applyFill="1" applyBorder="1" applyAlignment="1">
      <alignment vertical="center" wrapText="1"/>
    </xf>
    <xf numFmtId="0" fontId="10" fillId="9" borderId="33" xfId="0" applyFont="1" applyFill="1" applyBorder="1" applyAlignment="1">
      <alignment horizontal="left" vertical="center" wrapText="1"/>
    </xf>
    <xf numFmtId="0" fontId="10" fillId="9" borderId="18" xfId="0" applyFont="1" applyFill="1" applyBorder="1" applyAlignment="1">
      <alignment vertical="center" wrapText="1"/>
    </xf>
    <xf numFmtId="0" fontId="10" fillId="9" borderId="13" xfId="0" applyFont="1" applyFill="1" applyBorder="1" applyAlignment="1">
      <alignment horizontal="left" vertical="center" wrapText="1"/>
    </xf>
    <xf numFmtId="0" fontId="10" fillId="9" borderId="17" xfId="0" applyFont="1" applyFill="1" applyBorder="1" applyAlignment="1">
      <alignment vertical="center" wrapText="1"/>
    </xf>
    <xf numFmtId="0" fontId="11" fillId="2" borderId="14"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8" fillId="5" borderId="2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0" fillId="3" borderId="0" xfId="0" applyFill="1" applyAlignment="1">
      <alignment vertical="center"/>
    </xf>
    <xf numFmtId="0" fontId="7" fillId="3" borderId="12" xfId="0" applyFont="1" applyFill="1" applyBorder="1" applyAlignment="1">
      <alignment horizontal="left" vertical="center" wrapText="1"/>
    </xf>
    <xf numFmtId="0" fontId="8" fillId="3" borderId="3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5" fillId="6" borderId="17" xfId="0" applyFont="1" applyFill="1" applyBorder="1" applyAlignment="1">
      <alignment horizontal="center" vertical="center" wrapText="1"/>
    </xf>
    <xf numFmtId="0" fontId="5" fillId="10" borderId="11" xfId="0" applyFont="1" applyFill="1" applyBorder="1" applyAlignment="1">
      <alignment vertical="center" wrapText="1"/>
    </xf>
    <xf numFmtId="0" fontId="5" fillId="10" borderId="14" xfId="0" applyFont="1" applyFill="1" applyBorder="1" applyAlignment="1">
      <alignment vertical="center" wrapText="1"/>
    </xf>
    <xf numFmtId="43" fontId="5" fillId="10" borderId="14" xfId="1" applyFont="1" applyFill="1" applyBorder="1" applyAlignment="1">
      <alignment vertical="center" wrapText="1"/>
    </xf>
    <xf numFmtId="43" fontId="5" fillId="10" borderId="38" xfId="1" applyFont="1" applyFill="1" applyBorder="1" applyAlignment="1">
      <alignment vertical="center" wrapText="1"/>
    </xf>
    <xf numFmtId="0" fontId="5" fillId="10" borderId="11" xfId="0" applyFont="1" applyFill="1" applyBorder="1" applyAlignment="1">
      <alignment horizontal="left" vertical="center" wrapText="1"/>
    </xf>
    <xf numFmtId="0" fontId="9" fillId="10" borderId="11" xfId="0" applyFont="1" applyFill="1" applyBorder="1" applyAlignment="1">
      <alignment vertical="center" wrapText="1"/>
    </xf>
    <xf numFmtId="0" fontId="9" fillId="10" borderId="14" xfId="0" applyFont="1" applyFill="1" applyBorder="1" applyAlignment="1">
      <alignment vertical="center" wrapText="1"/>
    </xf>
    <xf numFmtId="43" fontId="9" fillId="10" borderId="14" xfId="1" applyFont="1" applyFill="1" applyBorder="1" applyAlignment="1">
      <alignment vertical="center" wrapText="1"/>
    </xf>
    <xf numFmtId="43" fontId="9" fillId="10" borderId="38" xfId="1" applyFont="1" applyFill="1" applyBorder="1" applyAlignment="1">
      <alignment vertical="center" wrapText="1"/>
    </xf>
    <xf numFmtId="0" fontId="0" fillId="3" borderId="0" xfId="0" applyFill="1" applyBorder="1"/>
    <xf numFmtId="0" fontId="8" fillId="3" borderId="49"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0" fillId="3" borderId="0" xfId="0" applyFill="1" applyBorder="1" applyAlignment="1">
      <alignment horizontal="left"/>
    </xf>
    <xf numFmtId="164" fontId="12" fillId="3" borderId="75" xfId="0" applyNumberFormat="1" applyFont="1" applyFill="1" applyBorder="1" applyAlignment="1">
      <alignment horizontal="center" vertical="center" wrapText="1"/>
    </xf>
    <xf numFmtId="164" fontId="12" fillId="3" borderId="76" xfId="0" applyNumberFormat="1" applyFont="1" applyFill="1" applyBorder="1" applyAlignment="1">
      <alignment horizontal="center" vertical="center" wrapText="1"/>
    </xf>
    <xf numFmtId="164" fontId="26" fillId="0" borderId="0" xfId="0" applyNumberFormat="1" applyFont="1" applyBorder="1" applyAlignment="1">
      <alignment horizontal="left" vertical="center" wrapText="1"/>
    </xf>
    <xf numFmtId="164" fontId="18" fillId="0" borderId="0" xfId="0" applyNumberFormat="1" applyFont="1" applyBorder="1" applyAlignment="1">
      <alignment horizontal="left" vertical="center" wrapText="1"/>
    </xf>
    <xf numFmtId="164" fontId="23" fillId="5" borderId="1" xfId="0" applyNumberFormat="1" applyFont="1" applyFill="1" applyBorder="1" applyAlignment="1">
      <alignment vertical="center" wrapText="1"/>
    </xf>
    <xf numFmtId="0" fontId="27" fillId="0" borderId="0" xfId="0" applyFont="1"/>
    <xf numFmtId="0" fontId="27" fillId="3" borderId="0" xfId="0" applyFont="1" applyFill="1"/>
    <xf numFmtId="164" fontId="12" fillId="3" borderId="103" xfId="0" applyNumberFormat="1" applyFont="1" applyFill="1" applyBorder="1" applyAlignment="1">
      <alignment horizontal="center" vertical="center" wrapText="1"/>
    </xf>
    <xf numFmtId="164" fontId="12" fillId="3" borderId="104" xfId="0" applyNumberFormat="1" applyFont="1" applyFill="1" applyBorder="1" applyAlignment="1">
      <alignment horizontal="center" vertical="center" wrapText="1"/>
    </xf>
    <xf numFmtId="10" fontId="12" fillId="3" borderId="104" xfId="2" applyNumberFormat="1" applyFont="1" applyFill="1" applyBorder="1" applyAlignment="1">
      <alignment horizontal="center" vertical="center" wrapText="1"/>
    </xf>
    <xf numFmtId="0" fontId="0" fillId="3" borderId="0" xfId="0" applyFill="1" applyBorder="1"/>
    <xf numFmtId="0" fontId="8" fillId="3" borderId="22"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31" xfId="0" applyFont="1" applyFill="1" applyBorder="1" applyAlignment="1">
      <alignment horizontal="center" vertical="top" wrapText="1"/>
    </xf>
    <xf numFmtId="0" fontId="8" fillId="3" borderId="15" xfId="0" applyFont="1" applyFill="1" applyBorder="1" applyAlignment="1">
      <alignment horizontal="center" vertical="top" wrapText="1"/>
    </xf>
    <xf numFmtId="0" fontId="8" fillId="3" borderId="15" xfId="0" applyFont="1" applyFill="1" applyBorder="1" applyAlignment="1">
      <alignment horizontal="left" vertical="top" wrapText="1"/>
    </xf>
    <xf numFmtId="0" fontId="8" fillId="3" borderId="31" xfId="0" applyFont="1" applyFill="1" applyBorder="1" applyAlignment="1">
      <alignment horizontal="left" vertical="top" wrapText="1"/>
    </xf>
    <xf numFmtId="164" fontId="12" fillId="3" borderId="103" xfId="0" applyNumberFormat="1" applyFont="1" applyFill="1" applyBorder="1" applyAlignment="1">
      <alignment horizontal="center" vertical="top" wrapText="1"/>
    </xf>
    <xf numFmtId="10" fontId="12" fillId="3" borderId="103" xfId="2" applyNumberFormat="1" applyFont="1" applyFill="1" applyBorder="1" applyAlignment="1">
      <alignment horizontal="center" vertical="top" wrapText="1"/>
    </xf>
    <xf numFmtId="10" fontId="10" fillId="3" borderId="103" xfId="2" applyNumberFormat="1" applyFont="1" applyFill="1" applyBorder="1" applyAlignment="1">
      <alignment horizontal="center" vertical="top" wrapText="1"/>
    </xf>
    <xf numFmtId="10" fontId="12" fillId="3" borderId="112" xfId="2" applyNumberFormat="1" applyFont="1" applyFill="1" applyBorder="1" applyAlignment="1">
      <alignment horizontal="center" vertical="top" wrapText="1"/>
    </xf>
    <xf numFmtId="0" fontId="32" fillId="8" borderId="11" xfId="3" applyFont="1" applyBorder="1" applyAlignment="1">
      <alignment horizontal="left" vertical="center" wrapText="1"/>
    </xf>
    <xf numFmtId="0" fontId="17" fillId="3" borderId="0" xfId="0" applyFont="1" applyFill="1" applyBorder="1" applyAlignment="1">
      <alignment horizontal="left" vertical="top"/>
    </xf>
    <xf numFmtId="0" fontId="17" fillId="3"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84" xfId="0" applyFont="1" applyFill="1" applyBorder="1" applyAlignment="1">
      <alignment horizontal="center" vertical="center" wrapText="1"/>
    </xf>
    <xf numFmtId="0" fontId="17" fillId="3" borderId="0" xfId="0" applyFont="1" applyFill="1" applyBorder="1" applyAlignment="1">
      <alignment horizontal="center" vertical="top"/>
    </xf>
    <xf numFmtId="0" fontId="10" fillId="5" borderId="87" xfId="0" applyFont="1" applyFill="1" applyBorder="1" applyAlignment="1">
      <alignment horizontal="center" vertical="top" wrapText="1"/>
    </xf>
    <xf numFmtId="0" fontId="9" fillId="4" borderId="91" xfId="0" applyFont="1" applyFill="1" applyBorder="1" applyAlignment="1">
      <alignment horizontal="left" vertical="center" wrapText="1"/>
    </xf>
    <xf numFmtId="0" fontId="9" fillId="4" borderId="82" xfId="0" applyFont="1" applyFill="1" applyBorder="1" applyAlignment="1">
      <alignment horizontal="center" vertical="center" wrapText="1"/>
    </xf>
    <xf numFmtId="43" fontId="9" fillId="4" borderId="82" xfId="1" applyFont="1" applyFill="1" applyBorder="1" applyAlignment="1">
      <alignment horizontal="left" vertical="top" wrapText="1"/>
    </xf>
    <xf numFmtId="43" fontId="9" fillId="4" borderId="82" xfId="1" applyFont="1" applyFill="1" applyBorder="1" applyAlignment="1">
      <alignment horizontal="center" vertical="top" wrapText="1"/>
    </xf>
    <xf numFmtId="43" fontId="9" fillId="4" borderId="92" xfId="1" applyFont="1" applyFill="1" applyBorder="1" applyAlignment="1">
      <alignment horizontal="left" vertical="top" wrapText="1"/>
    </xf>
    <xf numFmtId="0" fontId="35" fillId="7" borderId="93" xfId="0" applyFont="1" applyFill="1" applyBorder="1" applyAlignment="1">
      <alignment horizontal="left" vertical="center" wrapText="1"/>
    </xf>
    <xf numFmtId="0" fontId="10" fillId="7" borderId="85" xfId="0" applyFont="1" applyFill="1" applyBorder="1" applyAlignment="1">
      <alignment vertical="center" wrapText="1"/>
    </xf>
    <xf numFmtId="43" fontId="23" fillId="7" borderId="85" xfId="1" applyFont="1" applyFill="1" applyBorder="1" applyAlignment="1">
      <alignment horizontal="left" vertical="top" wrapText="1"/>
    </xf>
    <xf numFmtId="43" fontId="23" fillId="7" borderId="85" xfId="1" applyFont="1" applyFill="1" applyBorder="1" applyAlignment="1">
      <alignment vertical="top" wrapText="1"/>
    </xf>
    <xf numFmtId="43" fontId="35" fillId="7" borderId="94" xfId="1" applyFont="1" applyFill="1" applyBorder="1" applyAlignment="1">
      <alignment horizontal="left" vertical="top" wrapText="1"/>
    </xf>
    <xf numFmtId="0" fontId="35" fillId="7" borderId="95" xfId="0" applyFont="1" applyFill="1" applyBorder="1" applyAlignment="1">
      <alignment horizontal="left" vertical="center" wrapText="1"/>
    </xf>
    <xf numFmtId="0" fontId="10" fillId="7" borderId="87" xfId="0" applyFont="1" applyFill="1" applyBorder="1" applyAlignment="1">
      <alignment vertical="center" wrapText="1"/>
    </xf>
    <xf numFmtId="43" fontId="23" fillId="7" borderId="87" xfId="1" applyFont="1" applyFill="1" applyBorder="1" applyAlignment="1">
      <alignment horizontal="left" vertical="top" wrapText="1"/>
    </xf>
    <xf numFmtId="43" fontId="23" fillId="7" borderId="87" xfId="1" applyFont="1" applyFill="1" applyBorder="1" applyAlignment="1">
      <alignment vertical="top" wrapText="1"/>
    </xf>
    <xf numFmtId="43" fontId="35" fillId="7" borderId="96" xfId="1" applyFont="1" applyFill="1" applyBorder="1" applyAlignment="1">
      <alignment horizontal="left" vertical="top" wrapText="1"/>
    </xf>
    <xf numFmtId="0" fontId="37" fillId="3" borderId="82" xfId="0" applyFont="1" applyFill="1" applyBorder="1" applyAlignment="1">
      <alignment horizontal="center" vertical="top" wrapText="1"/>
    </xf>
    <xf numFmtId="0" fontId="37" fillId="3" borderId="85" xfId="0" applyFont="1" applyFill="1" applyBorder="1" applyAlignment="1">
      <alignment horizontal="center" vertical="top" wrapText="1"/>
    </xf>
    <xf numFmtId="0" fontId="37" fillId="3" borderId="87" xfId="0" applyFont="1" applyFill="1" applyBorder="1" applyAlignment="1">
      <alignment horizontal="center" vertical="top" wrapText="1"/>
    </xf>
    <xf numFmtId="0" fontId="9" fillId="10" borderId="91" xfId="0" applyFont="1" applyFill="1" applyBorder="1" applyAlignment="1">
      <alignment horizontal="left" vertical="center" wrapText="1"/>
    </xf>
    <xf numFmtId="0" fontId="9" fillId="10" borderId="82" xfId="0" applyFont="1" applyFill="1" applyBorder="1" applyAlignment="1">
      <alignment horizontal="center" vertical="center" wrapText="1"/>
    </xf>
    <xf numFmtId="43" fontId="9" fillId="10" borderId="82" xfId="1" applyFont="1" applyFill="1" applyBorder="1" applyAlignment="1">
      <alignment horizontal="center" vertical="center" wrapText="1"/>
    </xf>
    <xf numFmtId="0" fontId="9" fillId="10" borderId="92" xfId="0" applyFont="1" applyFill="1" applyBorder="1" applyAlignment="1">
      <alignment horizontal="left" vertical="center" wrapText="1"/>
    </xf>
    <xf numFmtId="0" fontId="10" fillId="9" borderId="93" xfId="0" applyFont="1" applyFill="1" applyBorder="1" applyAlignment="1">
      <alignment horizontal="left" vertical="center" wrapText="1"/>
    </xf>
    <xf numFmtId="0" fontId="10" fillId="9" borderId="85" xfId="0" applyFont="1" applyFill="1" applyBorder="1" applyAlignment="1">
      <alignment horizontal="center" vertical="center" wrapText="1"/>
    </xf>
    <xf numFmtId="43" fontId="10" fillId="9" borderId="85" xfId="1" applyFont="1" applyFill="1" applyBorder="1" applyAlignment="1">
      <alignment horizontal="center" vertical="center" wrapText="1"/>
    </xf>
    <xf numFmtId="0" fontId="10" fillId="9" borderId="94" xfId="0" applyFont="1" applyFill="1" applyBorder="1" applyAlignment="1">
      <alignment horizontal="left" vertical="center" wrapText="1"/>
    </xf>
    <xf numFmtId="0" fontId="10" fillId="9" borderId="95" xfId="0" applyFont="1" applyFill="1" applyBorder="1" applyAlignment="1">
      <alignment horizontal="left" vertical="center" wrapText="1"/>
    </xf>
    <xf numFmtId="0" fontId="10" fillId="9" borderId="87" xfId="0" applyFont="1" applyFill="1" applyBorder="1" applyAlignment="1">
      <alignment horizontal="center" vertical="center" wrapText="1"/>
    </xf>
    <xf numFmtId="43" fontId="10" fillId="9" borderId="87" xfId="1" applyFont="1" applyFill="1" applyBorder="1" applyAlignment="1">
      <alignment horizontal="center" vertical="center" wrapText="1"/>
    </xf>
    <xf numFmtId="0" fontId="10" fillId="9" borderId="96" xfId="0" applyFont="1" applyFill="1" applyBorder="1" applyAlignment="1">
      <alignment horizontal="left" vertical="center" wrapText="1"/>
    </xf>
    <xf numFmtId="165" fontId="39" fillId="3" borderId="0" xfId="0" applyNumberFormat="1" applyFont="1" applyFill="1" applyBorder="1" applyAlignment="1">
      <alignment horizontal="left" vertical="top"/>
    </xf>
    <xf numFmtId="0" fontId="12" fillId="3" borderId="82" xfId="0" applyFont="1" applyFill="1" applyBorder="1" applyAlignment="1">
      <alignment horizontal="left" vertical="top" wrapText="1"/>
    </xf>
    <xf numFmtId="0" fontId="40" fillId="3" borderId="0" xfId="0" applyFont="1" applyFill="1" applyBorder="1"/>
    <xf numFmtId="0" fontId="12" fillId="3" borderId="85" xfId="0" applyFont="1" applyFill="1" applyBorder="1" applyAlignment="1">
      <alignment horizontal="left" vertical="top" wrapText="1"/>
    </xf>
    <xf numFmtId="0" fontId="12" fillId="3" borderId="87" xfId="0" applyFont="1" applyFill="1" applyBorder="1" applyAlignment="1">
      <alignment horizontal="left" vertical="top" wrapText="1"/>
    </xf>
    <xf numFmtId="0" fontId="37" fillId="3" borderId="82" xfId="0" applyFont="1" applyFill="1" applyBorder="1" applyAlignment="1">
      <alignment horizontal="left" vertical="top" wrapText="1"/>
    </xf>
    <xf numFmtId="0" fontId="37" fillId="3" borderId="85" xfId="0" applyFont="1" applyFill="1" applyBorder="1" applyAlignment="1">
      <alignment horizontal="left" vertical="top" wrapText="1"/>
    </xf>
    <xf numFmtId="0" fontId="37" fillId="3" borderId="87" xfId="0" applyFont="1" applyFill="1" applyBorder="1" applyAlignment="1">
      <alignment horizontal="left" vertical="top" wrapText="1"/>
    </xf>
    <xf numFmtId="0" fontId="36" fillId="3" borderId="80" xfId="0" applyFont="1" applyFill="1" applyBorder="1" applyAlignment="1">
      <alignment horizontal="left" vertical="center" wrapText="1"/>
    </xf>
    <xf numFmtId="0" fontId="12" fillId="3" borderId="81" xfId="0" applyFont="1" applyFill="1" applyBorder="1" applyAlignment="1">
      <alignment horizontal="left" vertical="top" wrapText="1"/>
    </xf>
    <xf numFmtId="0" fontId="8" fillId="3" borderId="81" xfId="0" applyFont="1" applyFill="1" applyBorder="1" applyAlignment="1">
      <alignment horizontal="left" vertical="top" wrapText="1"/>
    </xf>
    <xf numFmtId="0" fontId="37" fillId="3" borderId="81" xfId="0" applyFont="1" applyFill="1" applyBorder="1" applyAlignment="1">
      <alignment horizontal="left" vertical="top" wrapText="1"/>
    </xf>
    <xf numFmtId="0" fontId="37" fillId="3" borderId="97" xfId="0" applyFont="1" applyFill="1" applyBorder="1" applyAlignment="1">
      <alignment horizontal="left" vertical="top" wrapText="1"/>
    </xf>
    <xf numFmtId="0" fontId="37" fillId="3" borderId="83" xfId="0" applyFont="1" applyFill="1" applyBorder="1" applyAlignment="1">
      <alignment horizontal="left" vertical="top" wrapText="1"/>
    </xf>
    <xf numFmtId="0" fontId="8" fillId="3" borderId="82" xfId="0" applyFont="1" applyFill="1" applyBorder="1" applyAlignment="1">
      <alignment horizontal="left" vertical="top" wrapText="1"/>
    </xf>
    <xf numFmtId="0" fontId="36" fillId="3" borderId="80" xfId="0" applyFont="1" applyFill="1" applyBorder="1" applyAlignment="1">
      <alignment vertical="center" wrapText="1"/>
    </xf>
    <xf numFmtId="0" fontId="38" fillId="3" borderId="81" xfId="0" applyFont="1" applyFill="1" applyBorder="1" applyAlignment="1">
      <alignment horizontal="left" vertical="top" wrapText="1"/>
    </xf>
    <xf numFmtId="0" fontId="24" fillId="3" borderId="81" xfId="0" applyFont="1" applyFill="1" applyBorder="1" applyAlignment="1">
      <alignment horizontal="left" vertical="top" wrapText="1"/>
    </xf>
    <xf numFmtId="0" fontId="41" fillId="3" borderId="81" xfId="0" applyFont="1" applyFill="1" applyBorder="1" applyAlignment="1">
      <alignment horizontal="left" vertical="top" wrapText="1"/>
    </xf>
    <xf numFmtId="0" fontId="24" fillId="3" borderId="97" xfId="0" applyFont="1" applyFill="1" applyBorder="1" applyAlignment="1">
      <alignment horizontal="left" vertical="top" wrapText="1"/>
    </xf>
    <xf numFmtId="0" fontId="36" fillId="3" borderId="0" xfId="0" applyFont="1" applyFill="1" applyBorder="1"/>
    <xf numFmtId="0" fontId="47" fillId="3" borderId="0" xfId="0" applyFont="1" applyFill="1" applyBorder="1"/>
    <xf numFmtId="0" fontId="48" fillId="3" borderId="0" xfId="0" applyFont="1" applyFill="1" applyBorder="1"/>
    <xf numFmtId="0" fontId="12" fillId="3" borderId="82" xfId="0" applyFont="1" applyFill="1" applyBorder="1" applyAlignment="1">
      <alignment vertical="top" wrapText="1"/>
    </xf>
    <xf numFmtId="0" fontId="12" fillId="3" borderId="80" xfId="0" applyFont="1" applyFill="1" applyBorder="1" applyAlignment="1">
      <alignment horizontal="left" vertical="center" wrapText="1"/>
    </xf>
    <xf numFmtId="0" fontId="50" fillId="3" borderId="81" xfId="0" applyFont="1" applyFill="1" applyBorder="1" applyAlignment="1">
      <alignment vertical="top" wrapText="1"/>
    </xf>
    <xf numFmtId="0" fontId="51" fillId="3" borderId="81" xfId="0" applyFont="1" applyFill="1" applyBorder="1" applyAlignment="1">
      <alignment vertical="top" wrapText="1"/>
    </xf>
    <xf numFmtId="0" fontId="17" fillId="3" borderId="0" xfId="0" applyFont="1" applyFill="1" applyBorder="1"/>
    <xf numFmtId="0" fontId="8" fillId="3" borderId="87" xfId="0" applyFont="1" applyFill="1" applyBorder="1" applyAlignment="1">
      <alignment horizontal="left" vertical="top" wrapText="1"/>
    </xf>
    <xf numFmtId="0" fontId="38" fillId="3" borderId="82" xfId="0" applyFont="1" applyFill="1" applyBorder="1" applyAlignment="1">
      <alignment horizontal="left" vertical="top" wrapText="1"/>
    </xf>
    <xf numFmtId="0" fontId="12" fillId="3" borderId="116" xfId="0" applyFont="1" applyFill="1" applyBorder="1" applyAlignment="1">
      <alignment vertical="top" wrapText="1"/>
    </xf>
    <xf numFmtId="0" fontId="37" fillId="3" borderId="87" xfId="0" applyFont="1" applyFill="1" applyBorder="1" applyAlignment="1">
      <alignment horizontal="left" vertical="center" wrapText="1"/>
    </xf>
    <xf numFmtId="0" fontId="37" fillId="3" borderId="82" xfId="0" applyFont="1" applyFill="1" applyBorder="1" applyAlignment="1">
      <alignment horizontal="left" vertical="center" wrapText="1"/>
    </xf>
    <xf numFmtId="43" fontId="9" fillId="10" borderId="92" xfId="1" applyFont="1" applyFill="1" applyBorder="1" applyAlignment="1">
      <alignment horizontal="left" vertical="center" wrapText="1"/>
    </xf>
    <xf numFmtId="43" fontId="10" fillId="9" borderId="94" xfId="1" applyFont="1" applyFill="1" applyBorder="1" applyAlignment="1">
      <alignment horizontal="left" vertical="center" wrapText="1"/>
    </xf>
    <xf numFmtId="0" fontId="37" fillId="3" borderId="81"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38" fillId="3" borderId="81" xfId="0" applyFont="1" applyFill="1" applyBorder="1" applyAlignment="1">
      <alignment horizontal="center" vertical="center" wrapText="1"/>
    </xf>
    <xf numFmtId="0" fontId="36" fillId="3" borderId="122" xfId="0" applyFont="1" applyFill="1" applyBorder="1" applyAlignment="1">
      <alignment vertical="center" wrapText="1"/>
    </xf>
    <xf numFmtId="0" fontId="54" fillId="8" borderId="122" xfId="3" applyFont="1" applyBorder="1" applyAlignment="1">
      <alignment vertical="center" wrapText="1"/>
    </xf>
    <xf numFmtId="0" fontId="12" fillId="3" borderId="80" xfId="0" applyFont="1" applyFill="1" applyBorder="1" applyAlignment="1">
      <alignment vertical="center" wrapText="1"/>
    </xf>
    <xf numFmtId="0" fontId="8" fillId="3" borderId="81" xfId="0" applyFont="1" applyFill="1" applyBorder="1" applyAlignment="1">
      <alignment horizontal="center" vertical="center" wrapText="1"/>
    </xf>
    <xf numFmtId="0" fontId="37" fillId="3" borderId="116" xfId="0" applyFont="1" applyFill="1" applyBorder="1" applyAlignment="1">
      <alignment vertical="top" wrapText="1"/>
    </xf>
    <xf numFmtId="0" fontId="37" fillId="3" borderId="116" xfId="0" applyFont="1" applyFill="1" applyBorder="1" applyAlignment="1">
      <alignment horizontal="center" vertical="center" wrapText="1"/>
    </xf>
    <xf numFmtId="0" fontId="10" fillId="7" borderId="85" xfId="0" applyFont="1" applyFill="1" applyBorder="1" applyAlignment="1">
      <alignment horizontal="center" vertical="center" wrapText="1"/>
    </xf>
    <xf numFmtId="0" fontId="10" fillId="7" borderId="87" xfId="0" applyFont="1" applyFill="1" applyBorder="1" applyAlignment="1">
      <alignment horizontal="center" vertical="center" wrapText="1"/>
    </xf>
    <xf numFmtId="0" fontId="37" fillId="3" borderId="116" xfId="0" applyFont="1" applyFill="1" applyBorder="1" applyAlignment="1">
      <alignment horizontal="center" vertical="center"/>
    </xf>
    <xf numFmtId="0" fontId="42" fillId="3" borderId="81" xfId="0" applyFont="1" applyFill="1" applyBorder="1" applyAlignment="1">
      <alignment horizontal="center" vertical="center" wrapText="1"/>
    </xf>
    <xf numFmtId="0" fontId="0" fillId="3" borderId="0" xfId="0" applyFill="1" applyAlignment="1">
      <alignment horizontal="center" vertical="center"/>
    </xf>
    <xf numFmtId="0" fontId="11" fillId="3" borderId="48" xfId="0" applyFont="1" applyFill="1" applyBorder="1" applyAlignment="1">
      <alignment horizontal="center" wrapText="1"/>
    </xf>
    <xf numFmtId="0" fontId="11" fillId="3" borderId="49" xfId="0" applyFont="1" applyFill="1" applyBorder="1" applyAlignment="1">
      <alignment horizontal="center" wrapText="1"/>
    </xf>
    <xf numFmtId="0" fontId="11" fillId="3" borderId="50" xfId="0" applyFont="1" applyFill="1" applyBorder="1" applyAlignment="1">
      <alignment horizontal="center" wrapText="1"/>
    </xf>
    <xf numFmtId="0" fontId="11" fillId="3" borderId="47" xfId="0" applyFont="1" applyFill="1" applyBorder="1" applyAlignment="1">
      <alignment horizontal="center" wrapText="1"/>
    </xf>
    <xf numFmtId="0" fontId="11" fillId="3" borderId="4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1" fillId="3" borderId="50" xfId="0" applyFont="1" applyFill="1" applyBorder="1" applyAlignment="1">
      <alignment horizontal="center" vertical="top" wrapText="1"/>
    </xf>
    <xf numFmtId="0" fontId="11" fillId="3" borderId="47" xfId="0" applyFont="1" applyFill="1" applyBorder="1" applyAlignment="1">
      <alignment horizontal="center" vertical="top" wrapText="1"/>
    </xf>
    <xf numFmtId="164" fontId="18" fillId="3" borderId="0" xfId="0" applyNumberFormat="1" applyFont="1" applyFill="1" applyBorder="1" applyAlignment="1">
      <alignment horizontal="center" vertical="top" wrapText="1"/>
    </xf>
    <xf numFmtId="0" fontId="9" fillId="6" borderId="44"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10" borderId="58" xfId="0" applyFont="1" applyFill="1" applyBorder="1" applyAlignment="1">
      <alignment horizontal="left" vertical="center" wrapText="1"/>
    </xf>
    <xf numFmtId="0" fontId="9" fillId="10" borderId="27" xfId="0" applyFont="1" applyFill="1" applyBorder="1" applyAlignment="1">
      <alignment horizontal="center" vertical="center" wrapText="1"/>
    </xf>
    <xf numFmtId="0" fontId="9" fillId="10" borderId="34" xfId="0" applyFont="1" applyFill="1" applyBorder="1" applyAlignment="1">
      <alignment horizontal="center" vertical="center" wrapText="1"/>
    </xf>
    <xf numFmtId="43" fontId="9" fillId="10" borderId="34" xfId="1" applyFont="1" applyFill="1" applyBorder="1" applyAlignment="1">
      <alignment horizontal="center" vertical="center" wrapText="1"/>
    </xf>
    <xf numFmtId="0" fontId="10" fillId="9" borderId="59" xfId="0" applyFont="1" applyFill="1" applyBorder="1" applyAlignment="1">
      <alignment horizontal="left" vertical="center" wrapText="1"/>
    </xf>
    <xf numFmtId="0" fontId="10" fillId="9" borderId="30" xfId="0" applyFont="1" applyFill="1" applyBorder="1" applyAlignment="1">
      <alignment horizontal="center" vertical="center" wrapText="1"/>
    </xf>
    <xf numFmtId="0" fontId="10" fillId="9" borderId="18" xfId="0" applyFont="1" applyFill="1" applyBorder="1" applyAlignment="1">
      <alignment horizontal="center" vertical="center" wrapText="1"/>
    </xf>
    <xf numFmtId="43" fontId="10" fillId="9" borderId="18" xfId="1" applyFont="1" applyFill="1" applyBorder="1" applyAlignment="1">
      <alignment horizontal="center" vertical="center" wrapText="1"/>
    </xf>
    <xf numFmtId="0" fontId="10" fillId="9" borderId="57" xfId="0" applyFont="1" applyFill="1" applyBorder="1" applyAlignment="1">
      <alignment horizontal="left" vertical="center" wrapText="1"/>
    </xf>
    <xf numFmtId="0" fontId="10" fillId="9" borderId="35" xfId="0" applyFont="1" applyFill="1" applyBorder="1" applyAlignment="1">
      <alignment horizontal="center" vertical="center" wrapText="1"/>
    </xf>
    <xf numFmtId="0" fontId="10" fillId="9" borderId="17" xfId="0" applyFont="1" applyFill="1" applyBorder="1" applyAlignment="1">
      <alignment horizontal="center" vertical="center" wrapText="1"/>
    </xf>
    <xf numFmtId="164" fontId="18" fillId="0" borderId="0" xfId="0" applyNumberFormat="1" applyFont="1" applyBorder="1" applyAlignment="1">
      <alignment horizontal="center" vertical="top" wrapText="1"/>
    </xf>
    <xf numFmtId="164" fontId="18" fillId="0" borderId="0" xfId="0" applyNumberFormat="1" applyFont="1" applyBorder="1" applyAlignment="1">
      <alignment horizontal="left" vertical="top" wrapText="1"/>
    </xf>
    <xf numFmtId="164" fontId="18" fillId="0" borderId="73" xfId="0" applyNumberFormat="1" applyFont="1" applyBorder="1" applyAlignment="1">
      <alignment horizontal="center" vertical="top" wrapText="1"/>
    </xf>
    <xf numFmtId="164" fontId="18" fillId="0" borderId="71" xfId="0" applyNumberFormat="1" applyFont="1" applyBorder="1" applyAlignment="1">
      <alignment horizontal="center" vertical="top" wrapText="1"/>
    </xf>
    <xf numFmtId="43" fontId="9" fillId="10" borderId="34" xfId="1" applyFont="1" applyFill="1" applyBorder="1" applyAlignment="1">
      <alignment horizontal="center" vertical="top" wrapText="1"/>
    </xf>
    <xf numFmtId="43" fontId="9" fillId="10" borderId="28" xfId="1" applyFont="1" applyFill="1" applyBorder="1" applyAlignment="1">
      <alignment horizontal="center" vertical="top" wrapText="1"/>
    </xf>
    <xf numFmtId="43" fontId="10" fillId="9" borderId="18" xfId="1" applyFont="1" applyFill="1" applyBorder="1" applyAlignment="1">
      <alignment horizontal="center" vertical="top" wrapText="1"/>
    </xf>
    <xf numFmtId="43" fontId="10" fillId="9" borderId="29" xfId="1" applyFont="1" applyFill="1" applyBorder="1" applyAlignment="1">
      <alignment horizontal="center" vertical="top" wrapText="1"/>
    </xf>
    <xf numFmtId="0" fontId="23" fillId="9" borderId="59" xfId="0" applyFont="1" applyFill="1" applyBorder="1" applyAlignment="1">
      <alignment horizontal="left" vertical="center" wrapText="1"/>
    </xf>
    <xf numFmtId="164" fontId="26" fillId="3" borderId="0" xfId="0" applyNumberFormat="1" applyFont="1" applyFill="1" applyBorder="1" applyAlignment="1">
      <alignment horizontal="left" vertical="center" wrapText="1"/>
    </xf>
    <xf numFmtId="164" fontId="18" fillId="3" borderId="0" xfId="0" applyNumberFormat="1" applyFont="1" applyFill="1" applyBorder="1" applyAlignment="1">
      <alignment horizontal="left" vertical="center" wrapText="1"/>
    </xf>
    <xf numFmtId="164" fontId="18" fillId="3" borderId="0" xfId="0" applyNumberFormat="1" applyFont="1" applyFill="1" applyBorder="1" applyAlignment="1">
      <alignment horizontal="left" vertical="top" wrapText="1"/>
    </xf>
    <xf numFmtId="164" fontId="18" fillId="3" borderId="98" xfId="0" applyNumberFormat="1" applyFont="1" applyFill="1" applyBorder="1" applyAlignment="1">
      <alignment horizontal="center" vertical="top" wrapText="1"/>
    </xf>
    <xf numFmtId="164" fontId="18" fillId="3" borderId="72" xfId="0" applyNumberFormat="1" applyFont="1" applyFill="1" applyBorder="1" applyAlignment="1">
      <alignment horizontal="center" vertical="top" wrapText="1"/>
    </xf>
    <xf numFmtId="0" fontId="23" fillId="9"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5" xfId="0" applyFont="1" applyFill="1" applyBorder="1" applyAlignment="1">
      <alignment horizontal="center" vertical="center" wrapText="1"/>
    </xf>
    <xf numFmtId="0" fontId="35" fillId="7" borderId="19" xfId="0" applyFont="1" applyFill="1" applyBorder="1" applyAlignment="1">
      <alignment horizontal="left" vertical="center" wrapText="1"/>
    </xf>
    <xf numFmtId="0" fontId="10" fillId="7" borderId="16" xfId="0" applyFont="1" applyFill="1" applyBorder="1" applyAlignment="1">
      <alignment vertical="center" wrapText="1"/>
    </xf>
    <xf numFmtId="0" fontId="35" fillId="7" borderId="18" xfId="0" applyFont="1" applyFill="1" applyBorder="1" applyAlignment="1">
      <alignment horizontal="left" vertical="center" wrapText="1"/>
    </xf>
    <xf numFmtId="0" fontId="10" fillId="7" borderId="18" xfId="0" applyFont="1" applyFill="1" applyBorder="1" applyAlignment="1">
      <alignment vertical="center" wrapText="1"/>
    </xf>
    <xf numFmtId="0" fontId="35" fillId="7" borderId="13" xfId="0" applyFont="1" applyFill="1" applyBorder="1" applyAlignment="1">
      <alignment horizontal="left" vertical="center" wrapText="1"/>
    </xf>
    <xf numFmtId="0" fontId="10" fillId="7" borderId="17" xfId="0" applyFont="1" applyFill="1" applyBorder="1" applyAlignment="1">
      <alignment vertical="center" wrapText="1"/>
    </xf>
    <xf numFmtId="0" fontId="9" fillId="6" borderId="14"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3" xfId="0" applyFont="1" applyFill="1" applyBorder="1" applyAlignment="1">
      <alignment horizontal="center" vertical="top" wrapText="1"/>
    </xf>
    <xf numFmtId="43" fontId="23" fillId="7" borderId="16" xfId="1" applyFont="1" applyFill="1" applyBorder="1" applyAlignment="1">
      <alignment vertical="top" wrapText="1"/>
    </xf>
    <xf numFmtId="43" fontId="23" fillId="7" borderId="20" xfId="1" applyFont="1" applyFill="1" applyBorder="1" applyAlignment="1">
      <alignment vertical="top" wrapText="1"/>
    </xf>
    <xf numFmtId="43" fontId="23" fillId="7" borderId="18" xfId="1" applyFont="1" applyFill="1" applyBorder="1" applyAlignment="1">
      <alignment vertical="top" wrapText="1"/>
    </xf>
    <xf numFmtId="43" fontId="23" fillId="7" borderId="21" xfId="1" applyFont="1" applyFill="1" applyBorder="1" applyAlignment="1">
      <alignment vertical="top" wrapText="1"/>
    </xf>
    <xf numFmtId="43" fontId="23" fillId="7" borderId="17" xfId="1" applyFont="1" applyFill="1" applyBorder="1" applyAlignment="1">
      <alignment vertical="top" wrapText="1"/>
    </xf>
    <xf numFmtId="43" fontId="23" fillId="7" borderId="6" xfId="1" applyFont="1" applyFill="1" applyBorder="1" applyAlignment="1">
      <alignment vertical="top" wrapText="1"/>
    </xf>
    <xf numFmtId="0" fontId="11" fillId="5" borderId="14" xfId="0" applyFont="1" applyFill="1" applyBorder="1" applyAlignment="1">
      <alignment horizontal="center" vertical="top" wrapText="1"/>
    </xf>
    <xf numFmtId="0" fontId="11" fillId="5" borderId="22" xfId="0" applyFont="1" applyFill="1" applyBorder="1" applyAlignment="1">
      <alignment horizontal="center" vertical="top" wrapText="1"/>
    </xf>
    <xf numFmtId="0" fontId="11" fillId="5" borderId="9" xfId="0" applyFont="1" applyFill="1" applyBorder="1" applyAlignment="1">
      <alignment horizontal="center" vertical="top" wrapText="1"/>
    </xf>
    <xf numFmtId="43" fontId="9" fillId="10" borderId="34" xfId="1" applyFont="1" applyFill="1" applyBorder="1" applyAlignment="1">
      <alignment vertical="top" wrapText="1"/>
    </xf>
    <xf numFmtId="43" fontId="9" fillId="10" borderId="28" xfId="1" applyFont="1" applyFill="1" applyBorder="1" applyAlignment="1">
      <alignment vertical="top" wrapText="1"/>
    </xf>
    <xf numFmtId="43" fontId="10" fillId="9" borderId="18" xfId="1" applyFont="1" applyFill="1" applyBorder="1" applyAlignment="1">
      <alignment vertical="top" wrapText="1"/>
    </xf>
    <xf numFmtId="43" fontId="10" fillId="9" borderId="29" xfId="1" applyFont="1" applyFill="1" applyBorder="1" applyAlignment="1">
      <alignment vertical="top" wrapText="1"/>
    </xf>
    <xf numFmtId="43" fontId="10" fillId="9" borderId="17" xfId="1" applyFont="1" applyFill="1" applyBorder="1" applyAlignment="1">
      <alignment vertical="top" wrapText="1"/>
    </xf>
    <xf numFmtId="43" fontId="10" fillId="9" borderId="6" xfId="1" applyFont="1" applyFill="1" applyBorder="1" applyAlignment="1">
      <alignment vertical="top" wrapText="1"/>
    </xf>
    <xf numFmtId="0" fontId="8" fillId="2" borderId="14"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9"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5" borderId="14" xfId="0" applyFont="1" applyFill="1" applyBorder="1" applyAlignment="1">
      <alignment horizontal="left" vertical="top" wrapText="1"/>
    </xf>
    <xf numFmtId="0" fontId="11" fillId="5" borderId="22"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9" xfId="0" applyFont="1" applyFill="1" applyBorder="1" applyAlignment="1">
      <alignment horizontal="left" vertical="top" wrapText="1"/>
    </xf>
    <xf numFmtId="0" fontId="0" fillId="3" borderId="0" xfId="0" applyFill="1" applyAlignment="1">
      <alignment vertical="top"/>
    </xf>
    <xf numFmtId="0" fontId="0" fillId="0" borderId="0" xfId="0" applyAlignment="1">
      <alignment vertical="top"/>
    </xf>
    <xf numFmtId="43" fontId="10" fillId="9" borderId="18" xfId="1" applyFont="1" applyFill="1" applyBorder="1" applyAlignment="1">
      <alignment wrapText="1"/>
    </xf>
    <xf numFmtId="0" fontId="0" fillId="3" borderId="0" xfId="0" applyFill="1" applyBorder="1" applyAlignment="1">
      <alignment vertical="top"/>
    </xf>
    <xf numFmtId="164" fontId="23" fillId="5" borderId="7" xfId="0" applyNumberFormat="1" applyFont="1" applyFill="1" applyBorder="1" applyAlignment="1">
      <alignment vertical="center" wrapText="1"/>
    </xf>
    <xf numFmtId="0" fontId="11" fillId="3" borderId="75" xfId="0" applyFont="1" applyFill="1" applyBorder="1" applyAlignment="1">
      <alignment horizontal="center" vertical="center" wrapText="1"/>
    </xf>
    <xf numFmtId="0" fontId="11" fillId="3" borderId="75" xfId="0" applyFont="1" applyFill="1" applyBorder="1" applyAlignment="1">
      <alignment horizontal="center" vertical="top" wrapText="1"/>
    </xf>
    <xf numFmtId="0" fontId="11" fillId="3" borderId="76" xfId="0" applyFont="1" applyFill="1" applyBorder="1" applyAlignment="1">
      <alignment horizontal="center" vertical="top" wrapText="1"/>
    </xf>
    <xf numFmtId="0" fontId="11" fillId="3" borderId="22" xfId="0" applyFont="1" applyFill="1" applyBorder="1" applyAlignment="1">
      <alignment horizontal="center" vertical="top" wrapText="1"/>
    </xf>
    <xf numFmtId="0" fontId="11" fillId="3" borderId="9" xfId="0" applyFont="1" applyFill="1" applyBorder="1" applyAlignment="1">
      <alignment horizontal="center" vertical="top" wrapText="1"/>
    </xf>
    <xf numFmtId="0" fontId="9" fillId="6" borderId="100"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64" xfId="0" applyFont="1" applyFill="1" applyBorder="1" applyAlignment="1">
      <alignment horizontal="center" vertical="center" wrapText="1"/>
    </xf>
    <xf numFmtId="0" fontId="9" fillId="4" borderId="105" xfId="0" applyFont="1" applyFill="1" applyBorder="1" applyAlignment="1">
      <alignment horizontal="left" vertical="center" wrapText="1"/>
    </xf>
    <xf numFmtId="0" fontId="9" fillId="4" borderId="106" xfId="0" applyFont="1" applyFill="1" applyBorder="1" applyAlignment="1">
      <alignment horizontal="center" vertical="center" wrapText="1"/>
    </xf>
    <xf numFmtId="43" fontId="9" fillId="4" borderId="106" xfId="1" applyFont="1" applyFill="1" applyBorder="1" applyAlignment="1">
      <alignment horizontal="center" vertical="center" wrapText="1"/>
    </xf>
    <xf numFmtId="0" fontId="9" fillId="4" borderId="107" xfId="0" applyFont="1" applyFill="1" applyBorder="1" applyAlignment="1">
      <alignment horizontal="left" vertical="center" wrapText="1"/>
    </xf>
    <xf numFmtId="0" fontId="35" fillId="7" borderId="101" xfId="0" applyFont="1" applyFill="1" applyBorder="1" applyAlignment="1">
      <alignment horizontal="left" vertical="center" wrapText="1"/>
    </xf>
    <xf numFmtId="0" fontId="10" fillId="7" borderId="99" xfId="0" applyFont="1" applyFill="1" applyBorder="1" applyAlignment="1">
      <alignment vertical="center" wrapText="1"/>
    </xf>
    <xf numFmtId="43" fontId="23" fillId="7" borderId="99" xfId="1" applyFont="1" applyFill="1" applyBorder="1" applyAlignment="1">
      <alignment horizontal="left" vertical="top" wrapText="1"/>
    </xf>
    <xf numFmtId="43" fontId="23" fillId="7" borderId="99" xfId="1" applyFont="1" applyFill="1" applyBorder="1" applyAlignment="1">
      <alignment vertical="center" wrapText="1"/>
    </xf>
    <xf numFmtId="0" fontId="35" fillId="7" borderId="108" xfId="0" applyFont="1" applyFill="1" applyBorder="1" applyAlignment="1">
      <alignment horizontal="left" vertical="center" wrapText="1"/>
    </xf>
    <xf numFmtId="0" fontId="35" fillId="7" borderId="109" xfId="0" applyFont="1" applyFill="1" applyBorder="1" applyAlignment="1">
      <alignment horizontal="left" vertical="center" wrapText="1"/>
    </xf>
    <xf numFmtId="0" fontId="10" fillId="7" borderId="110" xfId="0" applyFont="1" applyFill="1" applyBorder="1" applyAlignment="1">
      <alignment vertical="center" wrapText="1"/>
    </xf>
    <xf numFmtId="43" fontId="23" fillId="7" borderId="110" xfId="1" applyFont="1" applyFill="1" applyBorder="1" applyAlignment="1">
      <alignment vertical="center" wrapText="1"/>
    </xf>
    <xf numFmtId="0" fontId="35" fillId="7" borderId="111" xfId="0" applyFont="1" applyFill="1" applyBorder="1" applyAlignment="1">
      <alignment horizontal="left" vertical="center" wrapText="1"/>
    </xf>
    <xf numFmtId="164" fontId="32" fillId="8" borderId="102" xfId="3" applyNumberFormat="1" applyFont="1" applyBorder="1" applyAlignment="1">
      <alignment horizontal="left" vertical="center" wrapText="1"/>
    </xf>
    <xf numFmtId="0" fontId="9" fillId="10" borderId="105" xfId="0" applyFont="1" applyFill="1" applyBorder="1" applyAlignment="1">
      <alignment horizontal="left" vertical="center" wrapText="1"/>
    </xf>
    <xf numFmtId="0" fontId="9" fillId="10" borderId="106" xfId="0" applyFont="1" applyFill="1" applyBorder="1" applyAlignment="1">
      <alignment horizontal="center" vertical="center" wrapText="1"/>
    </xf>
    <xf numFmtId="43" fontId="9" fillId="10" borderId="106" xfId="1" applyFont="1" applyFill="1" applyBorder="1" applyAlignment="1">
      <alignment horizontal="center" vertical="center" wrapText="1"/>
    </xf>
    <xf numFmtId="0" fontId="9" fillId="10" borderId="107" xfId="0" applyFont="1" applyFill="1" applyBorder="1" applyAlignment="1">
      <alignment horizontal="left" vertical="center" wrapText="1"/>
    </xf>
    <xf numFmtId="0" fontId="10" fillId="9" borderId="101" xfId="0" applyFont="1" applyFill="1" applyBorder="1" applyAlignment="1">
      <alignment horizontal="left" vertical="center" wrapText="1"/>
    </xf>
    <xf numFmtId="0" fontId="10" fillId="9" borderId="99" xfId="0" applyFont="1" applyFill="1" applyBorder="1" applyAlignment="1">
      <alignment horizontal="center" vertical="center" wrapText="1"/>
    </xf>
    <xf numFmtId="43" fontId="10" fillId="9" borderId="99" xfId="1" applyFont="1" applyFill="1" applyBorder="1" applyAlignment="1">
      <alignment horizontal="center" vertical="center" wrapText="1"/>
    </xf>
    <xf numFmtId="0" fontId="10" fillId="9" borderId="108" xfId="0" applyFont="1" applyFill="1" applyBorder="1" applyAlignment="1">
      <alignment horizontal="left" vertical="center" wrapText="1"/>
    </xf>
    <xf numFmtId="0" fontId="10" fillId="9" borderId="109" xfId="0" applyFont="1" applyFill="1" applyBorder="1" applyAlignment="1">
      <alignment horizontal="left" vertical="center" wrapText="1"/>
    </xf>
    <xf numFmtId="0" fontId="10" fillId="9" borderId="110" xfId="0" applyFont="1" applyFill="1" applyBorder="1" applyAlignment="1">
      <alignment horizontal="center" vertical="center" wrapText="1"/>
    </xf>
    <xf numFmtId="43" fontId="10" fillId="9" borderId="110" xfId="1" applyFont="1" applyFill="1" applyBorder="1" applyAlignment="1">
      <alignment horizontal="center" vertical="center" wrapText="1"/>
    </xf>
    <xf numFmtId="0" fontId="10" fillId="9" borderId="111" xfId="0" applyFont="1" applyFill="1" applyBorder="1" applyAlignment="1">
      <alignment horizontal="left" vertical="center" wrapText="1"/>
    </xf>
    <xf numFmtId="167" fontId="58" fillId="3" borderId="104" xfId="1" applyNumberFormat="1" applyFont="1" applyFill="1" applyBorder="1" applyAlignment="1">
      <alignment vertical="center" wrapText="1"/>
    </xf>
    <xf numFmtId="164" fontId="35" fillId="5" borderId="102" xfId="0" applyNumberFormat="1" applyFont="1" applyFill="1" applyBorder="1" applyAlignment="1">
      <alignment horizontal="left" vertical="center" wrapText="1"/>
    </xf>
    <xf numFmtId="43" fontId="9" fillId="10" borderId="25" xfId="1" applyFont="1" applyFill="1" applyBorder="1" applyAlignment="1">
      <alignment horizontal="center" vertical="center" wrapText="1"/>
    </xf>
    <xf numFmtId="43" fontId="10" fillId="9" borderId="88" xfId="1" applyFont="1" applyFill="1" applyBorder="1" applyAlignment="1">
      <alignment horizontal="center" vertical="center" wrapText="1"/>
    </xf>
    <xf numFmtId="0" fontId="10" fillId="9" borderId="70" xfId="0" applyFont="1" applyFill="1" applyBorder="1" applyAlignment="1">
      <alignment horizontal="left" vertical="center" wrapText="1"/>
    </xf>
    <xf numFmtId="0" fontId="10" fillId="9" borderId="24" xfId="0" applyFont="1" applyFill="1" applyBorder="1" applyAlignment="1">
      <alignment horizontal="center" vertical="center" wrapText="1"/>
    </xf>
    <xf numFmtId="0" fontId="10" fillId="9" borderId="23" xfId="0" applyFont="1" applyFill="1" applyBorder="1" applyAlignment="1">
      <alignment horizontal="center" vertical="center" wrapText="1"/>
    </xf>
    <xf numFmtId="43" fontId="10" fillId="9" borderId="23" xfId="1" applyFont="1" applyFill="1" applyBorder="1" applyAlignment="1">
      <alignment horizontal="center" vertical="center" wrapText="1"/>
    </xf>
    <xf numFmtId="43" fontId="10" fillId="9" borderId="113" xfId="1" applyFont="1" applyFill="1" applyBorder="1" applyAlignment="1">
      <alignment horizontal="center" vertical="center" wrapText="1"/>
    </xf>
    <xf numFmtId="43" fontId="9" fillId="10" borderId="107" xfId="1" applyFont="1" applyFill="1" applyBorder="1" applyAlignment="1">
      <alignment horizontal="center" vertical="center" wrapText="1"/>
    </xf>
    <xf numFmtId="43" fontId="10" fillId="9" borderId="108" xfId="1" applyFont="1" applyFill="1" applyBorder="1" applyAlignment="1">
      <alignment horizontal="center" vertical="center" wrapText="1"/>
    </xf>
    <xf numFmtId="43" fontId="10" fillId="9" borderId="111" xfId="1" applyFont="1" applyFill="1" applyBorder="1" applyAlignment="1">
      <alignment horizontal="center" vertical="center" wrapText="1"/>
    </xf>
    <xf numFmtId="0" fontId="10" fillId="9" borderId="11" xfId="0" applyFont="1" applyFill="1" applyBorder="1" applyAlignment="1">
      <alignment horizontal="left" vertical="center" wrapText="1"/>
    </xf>
    <xf numFmtId="164" fontId="28" fillId="9" borderId="8" xfId="0" applyNumberFormat="1" applyFont="1" applyFill="1" applyBorder="1" applyAlignment="1">
      <alignment horizontal="center" vertical="center" wrapText="1"/>
    </xf>
    <xf numFmtId="164" fontId="71" fillId="9" borderId="68" xfId="0" applyNumberFormat="1" applyFont="1" applyFill="1" applyBorder="1" applyAlignment="1">
      <alignment horizontal="center" vertical="center" wrapText="1"/>
    </xf>
    <xf numFmtId="0" fontId="35" fillId="7" borderId="33" xfId="0" applyFont="1" applyFill="1" applyBorder="1" applyAlignment="1">
      <alignment horizontal="left" vertical="center" wrapText="1"/>
    </xf>
    <xf numFmtId="0" fontId="35" fillId="7" borderId="66" xfId="0" applyFont="1" applyFill="1" applyBorder="1" applyAlignment="1">
      <alignment horizontal="left" vertical="center" wrapText="1"/>
    </xf>
    <xf numFmtId="0" fontId="10" fillId="7" borderId="23" xfId="0" applyFont="1" applyFill="1" applyBorder="1" applyAlignment="1">
      <alignment vertical="center" wrapText="1"/>
    </xf>
    <xf numFmtId="164" fontId="35" fillId="5" borderId="74" xfId="0" applyNumberFormat="1" applyFont="1" applyFill="1" applyBorder="1" applyAlignment="1">
      <alignment horizontal="left" vertical="center" wrapText="1"/>
    </xf>
    <xf numFmtId="0" fontId="75" fillId="0" borderId="63" xfId="0" applyFont="1" applyBorder="1" applyAlignment="1">
      <alignment vertical="center" wrapText="1"/>
    </xf>
    <xf numFmtId="164" fontId="76" fillId="0" borderId="39" xfId="0" applyNumberFormat="1" applyFont="1" applyBorder="1" applyAlignment="1">
      <alignment horizontal="left" vertical="center" wrapText="1"/>
    </xf>
    <xf numFmtId="164" fontId="76" fillId="0" borderId="39" xfId="0" applyNumberFormat="1" applyFont="1" applyFill="1" applyBorder="1" applyAlignment="1">
      <alignment horizontal="center" vertical="top" wrapText="1"/>
    </xf>
    <xf numFmtId="0" fontId="9" fillId="6" borderId="62" xfId="0" applyFont="1" applyFill="1" applyBorder="1" applyAlignment="1">
      <alignment horizontal="center" vertical="top" wrapText="1"/>
    </xf>
    <xf numFmtId="0" fontId="9" fillId="6" borderId="22" xfId="0" applyFont="1" applyFill="1" applyBorder="1" applyAlignment="1">
      <alignment horizontal="center" vertical="top" wrapText="1"/>
    </xf>
    <xf numFmtId="0" fontId="9" fillId="6" borderId="38" xfId="0" applyFont="1" applyFill="1" applyBorder="1" applyAlignment="1">
      <alignment horizontal="center" vertical="top" wrapText="1"/>
    </xf>
    <xf numFmtId="43" fontId="9" fillId="4" borderId="15" xfId="1" applyFont="1" applyFill="1" applyBorder="1" applyAlignment="1">
      <alignment horizontal="center" vertical="top" wrapText="1"/>
    </xf>
    <xf numFmtId="43" fontId="9" fillId="4" borderId="64" xfId="1" applyFont="1" applyFill="1" applyBorder="1" applyAlignment="1">
      <alignment horizontal="center" vertical="top" wrapText="1"/>
    </xf>
    <xf numFmtId="43" fontId="23" fillId="7" borderId="65" xfId="1" applyFont="1" applyFill="1" applyBorder="1" applyAlignment="1">
      <alignment vertical="top" wrapText="1"/>
    </xf>
    <xf numFmtId="43" fontId="23" fillId="7" borderId="23" xfId="1" applyFont="1" applyFill="1" applyBorder="1" applyAlignment="1">
      <alignment vertical="top" wrapText="1"/>
    </xf>
    <xf numFmtId="43" fontId="23" fillId="7" borderId="67" xfId="1" applyFont="1" applyFill="1" applyBorder="1" applyAlignment="1">
      <alignment vertical="top" wrapText="1"/>
    </xf>
    <xf numFmtId="43" fontId="9" fillId="10" borderId="114" xfId="1" applyFont="1" applyFill="1" applyBorder="1" applyAlignment="1">
      <alignment horizontal="center" vertical="top" wrapText="1"/>
    </xf>
    <xf numFmtId="43" fontId="9" fillId="10" borderId="69" xfId="1" applyFont="1" applyFill="1" applyBorder="1" applyAlignment="1">
      <alignment horizontal="center" vertical="top" wrapText="1"/>
    </xf>
    <xf numFmtId="43" fontId="10" fillId="9" borderId="21" xfId="1" applyFont="1" applyFill="1" applyBorder="1" applyAlignment="1">
      <alignment horizontal="center" vertical="top" wrapText="1"/>
    </xf>
    <xf numFmtId="43" fontId="10" fillId="9" borderId="17" xfId="1" applyFont="1" applyFill="1" applyBorder="1" applyAlignment="1">
      <alignment horizontal="center" vertical="top" wrapText="1"/>
    </xf>
    <xf numFmtId="43" fontId="10" fillId="9" borderId="77" xfId="1" applyFont="1" applyFill="1" applyBorder="1" applyAlignment="1">
      <alignment horizontal="center" vertical="top" wrapText="1"/>
    </xf>
    <xf numFmtId="10" fontId="12" fillId="3" borderId="75" xfId="2" applyNumberFormat="1" applyFont="1" applyFill="1" applyBorder="1" applyAlignment="1">
      <alignment horizontal="center" vertical="top" wrapText="1"/>
    </xf>
    <xf numFmtId="10" fontId="12" fillId="3" borderId="76" xfId="2" applyNumberFormat="1" applyFont="1" applyFill="1" applyBorder="1" applyAlignment="1">
      <alignment horizontal="center" vertical="top" wrapText="1"/>
    </xf>
    <xf numFmtId="10" fontId="12" fillId="3" borderId="9" xfId="2" applyNumberFormat="1" applyFont="1" applyFill="1" applyBorder="1" applyAlignment="1">
      <alignment horizontal="center" vertical="top" wrapText="1"/>
    </xf>
    <xf numFmtId="43" fontId="10" fillId="9" borderId="23" xfId="1" applyFont="1" applyFill="1" applyBorder="1" applyAlignment="1">
      <alignment horizontal="center" vertical="top" wrapText="1"/>
    </xf>
    <xf numFmtId="43" fontId="10" fillId="9" borderId="67" xfId="1" applyFont="1" applyFill="1" applyBorder="1" applyAlignment="1">
      <alignment horizontal="center" vertical="top" wrapText="1"/>
    </xf>
    <xf numFmtId="43" fontId="23" fillId="7" borderId="99" xfId="1" applyFont="1" applyFill="1" applyBorder="1" applyAlignment="1">
      <alignment vertical="top" wrapText="1"/>
    </xf>
    <xf numFmtId="164" fontId="72" fillId="9" borderId="41" xfId="0" applyNumberFormat="1" applyFont="1" applyFill="1" applyBorder="1" applyAlignment="1">
      <alignment horizontal="center" vertical="top" wrapText="1"/>
    </xf>
    <xf numFmtId="0" fontId="12" fillId="3" borderId="124" xfId="0" applyFont="1" applyFill="1" applyBorder="1" applyAlignment="1">
      <alignment horizontal="center" vertical="center" wrapText="1"/>
    </xf>
    <xf numFmtId="0" fontId="12" fillId="3" borderId="125" xfId="0" applyFont="1" applyFill="1" applyBorder="1" applyAlignment="1">
      <alignment horizontal="center" vertical="center" wrapText="1"/>
    </xf>
    <xf numFmtId="10" fontId="12" fillId="3" borderId="75" xfId="2" applyNumberFormat="1" applyFont="1" applyFill="1" applyBorder="1" applyAlignment="1">
      <alignment horizontal="center" vertical="top" wrapText="1"/>
    </xf>
    <xf numFmtId="10" fontId="12" fillId="3" borderId="115" xfId="2" applyNumberFormat="1" applyFont="1" applyFill="1" applyBorder="1" applyAlignment="1">
      <alignment vertical="top" wrapText="1"/>
    </xf>
    <xf numFmtId="10" fontId="12" fillId="3" borderId="9" xfId="2" applyNumberFormat="1" applyFont="1" applyFill="1" applyBorder="1" applyAlignment="1">
      <alignment vertical="top" wrapText="1"/>
    </xf>
    <xf numFmtId="0" fontId="23" fillId="9" borderId="7" xfId="0" applyFont="1" applyFill="1" applyBorder="1" applyAlignment="1">
      <alignment vertical="center" wrapText="1"/>
    </xf>
    <xf numFmtId="0" fontId="81" fillId="9" borderId="9" xfId="0" applyFont="1" applyFill="1" applyBorder="1" applyAlignment="1">
      <alignment vertical="center" wrapText="1"/>
    </xf>
    <xf numFmtId="0" fontId="82" fillId="9" borderId="8" xfId="0" applyFont="1" applyFill="1" applyBorder="1" applyAlignment="1">
      <alignment vertical="center" wrapText="1"/>
    </xf>
    <xf numFmtId="0" fontId="84" fillId="2" borderId="36" xfId="0" applyFont="1" applyFill="1" applyBorder="1" applyAlignment="1">
      <alignment vertical="center" wrapText="1"/>
    </xf>
    <xf numFmtId="0" fontId="85" fillId="2" borderId="36" xfId="0" applyFont="1" applyFill="1" applyBorder="1" applyAlignment="1">
      <alignment vertical="center" wrapText="1"/>
    </xf>
    <xf numFmtId="0" fontId="85" fillId="2" borderId="9" xfId="0" applyFont="1" applyFill="1" applyBorder="1" applyAlignment="1">
      <alignment vertical="center" wrapText="1"/>
    </xf>
    <xf numFmtId="0" fontId="80" fillId="3" borderId="5" xfId="0" applyFont="1" applyFill="1" applyBorder="1" applyAlignment="1">
      <alignment horizontal="center" vertical="center"/>
    </xf>
    <xf numFmtId="0" fontId="12" fillId="3" borderId="124" xfId="0" applyFont="1" applyFill="1" applyBorder="1" applyAlignment="1">
      <alignment vertical="center" wrapText="1"/>
    </xf>
    <xf numFmtId="0" fontId="37" fillId="3" borderId="124" xfId="0" applyFont="1" applyFill="1" applyBorder="1" applyAlignment="1">
      <alignment vertical="center" wrapText="1"/>
    </xf>
    <xf numFmtId="0" fontId="37" fillId="3" borderId="127" xfId="0" applyFont="1" applyFill="1" applyBorder="1" applyAlignment="1">
      <alignment vertical="center" wrapText="1"/>
    </xf>
    <xf numFmtId="0" fontId="37" fillId="3" borderId="124" xfId="0" applyFont="1" applyFill="1" applyBorder="1" applyAlignment="1">
      <alignment horizontal="center" vertical="top" wrapText="1"/>
    </xf>
    <xf numFmtId="0" fontId="37" fillId="3" borderId="125" xfId="0" applyFont="1" applyFill="1" applyBorder="1" applyAlignment="1">
      <alignment horizontal="center" vertical="top" wrapText="1"/>
    </xf>
    <xf numFmtId="0" fontId="41" fillId="3" borderId="129" xfId="0" applyFont="1" applyFill="1" applyBorder="1" applyAlignment="1">
      <alignment horizontal="center" vertical="top" wrapText="1"/>
    </xf>
    <xf numFmtId="0" fontId="41" fillId="3" borderId="130" xfId="0" applyFont="1" applyFill="1" applyBorder="1" applyAlignment="1">
      <alignment horizontal="center" vertical="top" wrapText="1"/>
    </xf>
    <xf numFmtId="0" fontId="37" fillId="3" borderId="127" xfId="0" applyFont="1" applyFill="1" applyBorder="1" applyAlignment="1">
      <alignment horizontal="center" vertical="top" wrapText="1"/>
    </xf>
    <xf numFmtId="0" fontId="37" fillId="3" borderId="128" xfId="0" applyFont="1" applyFill="1" applyBorder="1" applyAlignment="1">
      <alignment horizontal="center" vertical="top" wrapText="1"/>
    </xf>
    <xf numFmtId="0" fontId="8" fillId="3" borderId="97" xfId="0" applyFont="1" applyFill="1" applyBorder="1" applyAlignment="1">
      <alignment horizontal="left" vertical="top" wrapText="1"/>
    </xf>
    <xf numFmtId="0" fontId="37" fillId="3" borderId="83" xfId="0" applyFont="1" applyFill="1" applyBorder="1" applyAlignment="1">
      <alignment vertical="center" wrapText="1"/>
    </xf>
    <xf numFmtId="0" fontId="37" fillId="3" borderId="9" xfId="0" applyFont="1" applyFill="1" applyBorder="1" applyAlignment="1">
      <alignment vertical="center" wrapText="1"/>
    </xf>
    <xf numFmtId="0" fontId="37" fillId="3" borderId="83" xfId="0" applyFont="1" applyFill="1" applyBorder="1" applyAlignment="1">
      <alignment vertical="top" wrapText="1"/>
    </xf>
    <xf numFmtId="0" fontId="37" fillId="3" borderId="9" xfId="0" applyFont="1" applyFill="1" applyBorder="1" applyAlignment="1">
      <alignment vertical="top" wrapText="1"/>
    </xf>
    <xf numFmtId="0" fontId="12" fillId="3" borderId="83" xfId="0" applyFont="1" applyFill="1" applyBorder="1" applyAlignment="1">
      <alignment vertical="top" wrapText="1"/>
    </xf>
    <xf numFmtId="0" fontId="12" fillId="3" borderId="9" xfId="0" applyFont="1" applyFill="1" applyBorder="1" applyAlignment="1">
      <alignment vertical="top" wrapText="1"/>
    </xf>
    <xf numFmtId="0" fontId="42" fillId="3" borderId="83" xfId="0" applyFont="1" applyFill="1" applyBorder="1" applyAlignment="1">
      <alignment vertical="top" wrapText="1"/>
    </xf>
    <xf numFmtId="0" fontId="42" fillId="3" borderId="9" xfId="0" applyFont="1" applyFill="1" applyBorder="1" applyAlignment="1">
      <alignment vertical="top" wrapText="1"/>
    </xf>
    <xf numFmtId="0" fontId="8" fillId="3" borderId="83" xfId="0" applyFont="1" applyFill="1" applyBorder="1" applyAlignment="1">
      <alignment vertical="top" wrapText="1"/>
    </xf>
    <xf numFmtId="0" fontId="8" fillId="3" borderId="9" xfId="0" applyFont="1" applyFill="1" applyBorder="1" applyAlignment="1">
      <alignment vertical="top" wrapText="1"/>
    </xf>
    <xf numFmtId="0" fontId="12" fillId="3" borderId="104" xfId="0" applyFont="1" applyFill="1" applyBorder="1" applyAlignment="1">
      <alignment vertical="top" wrapText="1"/>
    </xf>
    <xf numFmtId="0" fontId="12" fillId="3" borderId="124" xfId="0" applyFont="1" applyFill="1" applyBorder="1" applyAlignment="1">
      <alignment vertical="top" wrapText="1"/>
    </xf>
    <xf numFmtId="0" fontId="12" fillId="3" borderId="139" xfId="0" applyFont="1" applyFill="1" applyBorder="1" applyAlignment="1">
      <alignment vertical="top" wrapText="1"/>
    </xf>
    <xf numFmtId="0" fontId="12" fillId="3" borderId="127" xfId="0" applyFont="1" applyFill="1" applyBorder="1" applyAlignment="1">
      <alignment vertical="top" wrapText="1"/>
    </xf>
    <xf numFmtId="0" fontId="12" fillId="3" borderId="128" xfId="0" applyFont="1" applyFill="1" applyBorder="1" applyAlignment="1">
      <alignment vertical="top" wrapText="1"/>
    </xf>
    <xf numFmtId="0" fontId="37" fillId="3" borderId="136" xfId="0" applyFont="1" applyFill="1" applyBorder="1" applyAlignment="1">
      <alignment vertical="top" wrapText="1"/>
    </xf>
    <xf numFmtId="0" fontId="37" fillId="3" borderId="138" xfId="0" applyFont="1" applyFill="1" applyBorder="1" applyAlignment="1">
      <alignment vertical="top" wrapText="1"/>
    </xf>
    <xf numFmtId="0" fontId="37" fillId="3" borderId="104" xfId="0" applyFont="1" applyFill="1" applyBorder="1" applyAlignment="1">
      <alignment vertical="top" wrapText="1"/>
    </xf>
    <xf numFmtId="0" fontId="10" fillId="5" borderId="140" xfId="0" applyFont="1" applyFill="1" applyBorder="1" applyAlignment="1">
      <alignment horizontal="center" vertical="top" wrapText="1"/>
    </xf>
    <xf numFmtId="0" fontId="10" fillId="5" borderId="104" xfId="0" applyFont="1" applyFill="1" applyBorder="1" applyAlignment="1">
      <alignment horizontal="left" vertical="top" wrapText="1"/>
    </xf>
    <xf numFmtId="0" fontId="10" fillId="5" borderId="102" xfId="0" applyFont="1" applyFill="1" applyBorder="1" applyAlignment="1">
      <alignment horizontal="left" vertical="top" wrapText="1"/>
    </xf>
    <xf numFmtId="0" fontId="10" fillId="5" borderId="103" xfId="0" applyFont="1" applyFill="1" applyBorder="1" applyAlignment="1">
      <alignment horizontal="left" vertical="center" wrapText="1"/>
    </xf>
    <xf numFmtId="0" fontId="10" fillId="5" borderId="103" xfId="0" applyFont="1" applyFill="1" applyBorder="1" applyAlignment="1">
      <alignment horizontal="left" vertical="top" wrapText="1"/>
    </xf>
    <xf numFmtId="0" fontId="10" fillId="5" borderId="112" xfId="0" applyFont="1" applyFill="1" applyBorder="1" applyAlignment="1">
      <alignment vertical="top" wrapText="1"/>
    </xf>
    <xf numFmtId="10" fontId="12" fillId="3" borderId="112" xfId="2" applyNumberFormat="1" applyFont="1" applyFill="1" applyBorder="1" applyAlignment="1">
      <alignment vertical="top" wrapText="1"/>
    </xf>
    <xf numFmtId="10" fontId="10" fillId="3" borderId="112" xfId="2" applyNumberFormat="1" applyFont="1" applyFill="1" applyBorder="1" applyAlignment="1">
      <alignment vertical="top" wrapText="1"/>
    </xf>
    <xf numFmtId="0" fontId="2" fillId="5" borderId="7" xfId="0" applyFont="1" applyFill="1" applyBorder="1" applyAlignment="1">
      <alignment vertical="center" wrapText="1"/>
    </xf>
    <xf numFmtId="0" fontId="8" fillId="3" borderId="9" xfId="0" applyFont="1" applyFill="1" applyBorder="1" applyAlignment="1">
      <alignment horizontal="center" vertical="top" wrapText="1"/>
    </xf>
    <xf numFmtId="0" fontId="5" fillId="10" borderId="141" xfId="0" applyFont="1" applyFill="1" applyBorder="1" applyAlignment="1">
      <alignment horizontal="left" vertical="center" wrapText="1"/>
    </xf>
    <xf numFmtId="0" fontId="5" fillId="10" borderId="142" xfId="0" applyFont="1" applyFill="1" applyBorder="1" applyAlignment="1">
      <alignment vertical="center" wrapText="1"/>
    </xf>
    <xf numFmtId="43" fontId="5" fillId="10" borderId="142" xfId="1" applyFont="1" applyFill="1" applyBorder="1" applyAlignment="1">
      <alignment vertical="center" wrapText="1"/>
    </xf>
    <xf numFmtId="43" fontId="5" fillId="10" borderId="143" xfId="1" applyFont="1" applyFill="1" applyBorder="1" applyAlignment="1">
      <alignment vertical="center" wrapText="1"/>
    </xf>
    <xf numFmtId="0" fontId="11" fillId="3" borderId="14" xfId="0" applyFont="1" applyFill="1" applyBorder="1" applyAlignment="1">
      <alignment horizontal="center" vertical="top" wrapText="1"/>
    </xf>
    <xf numFmtId="0" fontId="11" fillId="3" borderId="14"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9" xfId="0" applyFont="1" applyFill="1" applyBorder="1" applyAlignment="1">
      <alignment horizontal="left" vertical="top" wrapText="1"/>
    </xf>
    <xf numFmtId="164" fontId="15" fillId="5" borderId="8" xfId="3" applyNumberFormat="1" applyFont="1" applyFill="1" applyBorder="1" applyAlignment="1">
      <alignment horizontal="center" vertical="center" wrapText="1"/>
    </xf>
    <xf numFmtId="164" fontId="15" fillId="5" borderId="8" xfId="3" applyNumberFormat="1" applyFont="1" applyFill="1" applyBorder="1" applyAlignment="1">
      <alignment horizontal="center" vertical="top" wrapText="1"/>
    </xf>
    <xf numFmtId="164" fontId="15" fillId="5" borderId="3" xfId="3" applyNumberFormat="1" applyFont="1" applyFill="1" applyBorder="1" applyAlignment="1">
      <alignment vertical="top" wrapText="1"/>
    </xf>
    <xf numFmtId="164" fontId="86" fillId="5" borderId="41" xfId="3" applyNumberFormat="1" applyFont="1" applyFill="1" applyBorder="1" applyAlignment="1">
      <alignment vertical="center" wrapText="1"/>
    </xf>
    <xf numFmtId="164" fontId="32" fillId="5" borderId="68" xfId="3" applyNumberFormat="1" applyFont="1" applyFill="1" applyBorder="1" applyAlignment="1">
      <alignment horizontal="center" vertical="center" wrapText="1"/>
    </xf>
    <xf numFmtId="164" fontId="86" fillId="5" borderId="41" xfId="3" applyNumberFormat="1" applyFont="1" applyFill="1" applyBorder="1" applyAlignment="1">
      <alignment vertical="top" wrapText="1"/>
    </xf>
    <xf numFmtId="164" fontId="86" fillId="5" borderId="9" xfId="3" applyNumberFormat="1" applyFont="1" applyFill="1" applyBorder="1" applyAlignment="1">
      <alignment vertical="top" wrapText="1"/>
    </xf>
    <xf numFmtId="10" fontId="12" fillId="3" borderId="144" xfId="2" applyNumberFormat="1" applyFont="1" applyFill="1" applyBorder="1" applyAlignment="1">
      <alignment vertical="top" wrapText="1"/>
    </xf>
    <xf numFmtId="0" fontId="32" fillId="8" borderId="7" xfId="3" applyFont="1" applyBorder="1" applyAlignment="1">
      <alignment horizontal="left" vertical="center" wrapText="1"/>
    </xf>
    <xf numFmtId="164" fontId="72" fillId="0" borderId="41" xfId="0" applyNumberFormat="1" applyFont="1" applyBorder="1" applyAlignment="1">
      <alignment vertical="top" wrapText="1"/>
    </xf>
    <xf numFmtId="0" fontId="75" fillId="0" borderId="74" xfId="0" applyFont="1" applyBorder="1" applyAlignment="1">
      <alignment vertical="center" wrapText="1"/>
    </xf>
    <xf numFmtId="164" fontId="76" fillId="0" borderId="68" xfId="0" applyNumberFormat="1" applyFont="1" applyBorder="1" applyAlignment="1">
      <alignment horizontal="left" vertical="center" wrapText="1"/>
    </xf>
    <xf numFmtId="164" fontId="76" fillId="0" borderId="68" xfId="0" applyNumberFormat="1" applyFont="1" applyFill="1" applyBorder="1" applyAlignment="1">
      <alignment horizontal="center" vertical="top" wrapText="1"/>
    </xf>
    <xf numFmtId="164" fontId="72" fillId="0" borderId="145" xfId="0" applyNumberFormat="1" applyFont="1" applyBorder="1" applyAlignment="1">
      <alignment vertical="top" wrapText="1"/>
    </xf>
    <xf numFmtId="164" fontId="72" fillId="0" borderId="68" xfId="0" applyNumberFormat="1" applyFont="1" applyBorder="1" applyAlignment="1">
      <alignment horizontal="left" vertical="top" wrapText="1"/>
    </xf>
    <xf numFmtId="164" fontId="76" fillId="0" borderId="68" xfId="0" applyNumberFormat="1" applyFont="1" applyBorder="1" applyAlignment="1">
      <alignment horizontal="center" vertical="center" wrapText="1"/>
    </xf>
    <xf numFmtId="0" fontId="75" fillId="0" borderId="74" xfId="0" applyFont="1" applyBorder="1" applyAlignment="1">
      <alignment horizontal="left" vertical="center" wrapText="1"/>
    </xf>
    <xf numFmtId="164" fontId="12" fillId="5" borderId="76" xfId="0" applyNumberFormat="1" applyFont="1" applyFill="1" applyBorder="1" applyAlignment="1">
      <alignment horizontal="center" vertical="center" wrapText="1"/>
    </xf>
    <xf numFmtId="10" fontId="12" fillId="5" borderId="75" xfId="2" applyNumberFormat="1" applyFont="1" applyFill="1" applyBorder="1" applyAlignment="1">
      <alignment horizontal="center" vertical="top" wrapText="1"/>
    </xf>
    <xf numFmtId="10" fontId="12" fillId="5" borderId="115" xfId="2" applyNumberFormat="1" applyFont="1" applyFill="1" applyBorder="1" applyAlignment="1">
      <alignment vertical="top" wrapText="1"/>
    </xf>
    <xf numFmtId="164" fontId="12" fillId="5" borderId="144" xfId="0" applyNumberFormat="1" applyFont="1" applyFill="1" applyBorder="1" applyAlignment="1">
      <alignment horizontal="center" vertical="center" wrapText="1"/>
    </xf>
    <xf numFmtId="164" fontId="15" fillId="5" borderId="9" xfId="3" applyNumberFormat="1" applyFont="1" applyFill="1" applyBorder="1" applyAlignment="1">
      <alignment horizontal="center" vertical="top" wrapText="1"/>
    </xf>
    <xf numFmtId="164" fontId="72" fillId="0" borderId="68" xfId="0" applyNumberFormat="1" applyFont="1" applyBorder="1" applyAlignment="1">
      <alignment horizontal="center" vertical="top" wrapText="1"/>
    </xf>
    <xf numFmtId="164" fontId="72" fillId="9" borderId="145" xfId="0" applyNumberFormat="1" applyFont="1" applyFill="1" applyBorder="1" applyAlignment="1">
      <alignment horizontal="center" vertical="top" wrapText="1"/>
    </xf>
    <xf numFmtId="0" fontId="9" fillId="6" borderId="102" xfId="0" applyFont="1" applyFill="1" applyBorder="1" applyAlignment="1">
      <alignment vertical="center" wrapText="1"/>
    </xf>
    <xf numFmtId="0" fontId="9" fillId="6" borderId="103" xfId="0" applyFont="1" applyFill="1" applyBorder="1" applyAlignment="1">
      <alignment horizontal="left" vertical="center" wrapText="1"/>
    </xf>
    <xf numFmtId="0" fontId="9" fillId="6" borderId="104" xfId="0" applyFont="1" applyFill="1" applyBorder="1" applyAlignment="1">
      <alignment horizontal="left" vertical="center" wrapText="1"/>
    </xf>
    <xf numFmtId="0" fontId="28" fillId="0" borderId="146" xfId="0" applyFont="1" applyBorder="1" applyAlignment="1">
      <alignment horizontal="center" vertical="top" wrapText="1"/>
    </xf>
    <xf numFmtId="0" fontId="28" fillId="0" borderId="107" xfId="0" applyFont="1" applyBorder="1" applyAlignment="1">
      <alignment horizontal="center" vertical="top" wrapText="1"/>
    </xf>
    <xf numFmtId="0" fontId="28" fillId="0" borderId="110" xfId="0" applyFont="1" applyBorder="1" applyAlignment="1">
      <alignment horizontal="center" vertical="top" wrapText="1"/>
    </xf>
    <xf numFmtId="0" fontId="28" fillId="0" borderId="111" xfId="0" applyFont="1" applyBorder="1" applyAlignment="1">
      <alignment horizontal="center" vertical="top" wrapText="1"/>
    </xf>
    <xf numFmtId="0" fontId="28" fillId="0" borderId="106" xfId="0" applyFont="1" applyBorder="1" applyAlignment="1">
      <alignment horizontal="center" vertical="top" wrapText="1"/>
    </xf>
    <xf numFmtId="0" fontId="28" fillId="0" borderId="99" xfId="0" applyFont="1" applyBorder="1" applyAlignment="1">
      <alignment horizontal="center" vertical="top" wrapText="1"/>
    </xf>
    <xf numFmtId="0" fontId="28" fillId="0" borderId="108" xfId="0" applyFont="1" applyBorder="1" applyAlignment="1">
      <alignment horizontal="center" vertical="top" wrapText="1"/>
    </xf>
    <xf numFmtId="0" fontId="28" fillId="0" borderId="103" xfId="0" applyFont="1" applyBorder="1" applyAlignment="1">
      <alignment horizontal="center" vertical="top" wrapText="1"/>
    </xf>
    <xf numFmtId="0" fontId="28" fillId="0" borderId="104" xfId="0" applyFont="1" applyBorder="1" applyAlignment="1">
      <alignment horizontal="center" vertical="top" wrapText="1"/>
    </xf>
    <xf numFmtId="0" fontId="28" fillId="5" borderId="102" xfId="0" applyFont="1" applyFill="1" applyBorder="1" applyAlignment="1">
      <alignment horizontal="center" vertical="center" wrapText="1"/>
    </xf>
    <xf numFmtId="0" fontId="54" fillId="6" borderId="7" xfId="0" applyFont="1" applyFill="1" applyBorder="1" applyAlignment="1">
      <alignment horizontal="center" vertical="top" wrapText="1"/>
    </xf>
    <xf numFmtId="0" fontId="54" fillId="6" borderId="8" xfId="0" applyFont="1" applyFill="1" applyBorder="1" applyAlignment="1">
      <alignment horizontal="center" vertical="top" wrapText="1"/>
    </xf>
    <xf numFmtId="0" fontId="54" fillId="6" borderId="9" xfId="0" applyFont="1" applyFill="1" applyBorder="1" applyAlignment="1">
      <alignment horizontal="center" vertical="top" wrapText="1"/>
    </xf>
    <xf numFmtId="0" fontId="2" fillId="9" borderId="7" xfId="0" applyFont="1" applyFill="1" applyBorder="1" applyAlignment="1">
      <alignment vertical="center" wrapText="1"/>
    </xf>
    <xf numFmtId="0" fontId="9" fillId="6" borderId="9" xfId="0" applyFont="1" applyFill="1" applyBorder="1" applyAlignment="1">
      <alignment horizontal="center" vertical="center" wrapText="1"/>
    </xf>
    <xf numFmtId="164" fontId="10" fillId="3" borderId="48" xfId="0" applyNumberFormat="1" applyFont="1" applyFill="1" applyBorder="1" applyAlignment="1">
      <alignment horizontal="center" vertical="center" wrapText="1"/>
    </xf>
    <xf numFmtId="164" fontId="10" fillId="3" borderId="42" xfId="0" applyNumberFormat="1" applyFont="1" applyFill="1" applyBorder="1" applyAlignment="1">
      <alignment horizontal="center" vertical="center" wrapText="1"/>
    </xf>
    <xf numFmtId="164" fontId="23" fillId="5" borderId="148" xfId="0" applyNumberFormat="1" applyFont="1" applyFill="1" applyBorder="1" applyAlignment="1">
      <alignment vertical="center" wrapText="1"/>
    </xf>
    <xf numFmtId="164" fontId="23" fillId="5" borderId="154" xfId="0" applyNumberFormat="1" applyFont="1" applyFill="1" applyBorder="1" applyAlignment="1">
      <alignment vertical="center" wrapText="1"/>
    </xf>
    <xf numFmtId="0" fontId="10" fillId="3" borderId="48" xfId="0" applyFont="1" applyFill="1" applyBorder="1" applyAlignment="1">
      <alignment horizontal="center" vertical="center" wrapText="1"/>
    </xf>
    <xf numFmtId="164" fontId="10" fillId="3" borderId="51" xfId="0" applyNumberFormat="1" applyFont="1" applyFill="1" applyBorder="1" applyAlignment="1">
      <alignment horizontal="center" vertical="center" wrapText="1"/>
    </xf>
    <xf numFmtId="0" fontId="23" fillId="7" borderId="19" xfId="0" applyFont="1" applyFill="1" applyBorder="1" applyAlignment="1">
      <alignment horizontal="left" vertical="center" wrapText="1"/>
    </xf>
    <xf numFmtId="0" fontId="23" fillId="7" borderId="18" xfId="0" applyFont="1" applyFill="1" applyBorder="1" applyAlignment="1">
      <alignment horizontal="left" vertical="center" wrapText="1"/>
    </xf>
    <xf numFmtId="0" fontId="10" fillId="3" borderId="48" xfId="0" applyFont="1" applyFill="1" applyBorder="1" applyAlignment="1">
      <alignment horizontal="center" vertical="top" wrapText="1"/>
    </xf>
    <xf numFmtId="0" fontId="10" fillId="3" borderId="49" xfId="0" applyFont="1" applyFill="1" applyBorder="1" applyAlignment="1">
      <alignment horizontal="center" vertical="top" wrapText="1"/>
    </xf>
    <xf numFmtId="0" fontId="10" fillId="3" borderId="132" xfId="0" applyFont="1" applyFill="1" applyBorder="1" applyAlignment="1">
      <alignment horizontal="center" vertical="top" wrapText="1"/>
    </xf>
    <xf numFmtId="0" fontId="10" fillId="3" borderId="134" xfId="0" applyFont="1" applyFill="1" applyBorder="1" applyAlignment="1">
      <alignment horizontal="center" vertical="top" wrapText="1"/>
    </xf>
    <xf numFmtId="0" fontId="10" fillId="3" borderId="47" xfId="0" applyFont="1" applyFill="1" applyBorder="1" applyAlignment="1">
      <alignment horizontal="center" vertical="top" wrapText="1"/>
    </xf>
    <xf numFmtId="164" fontId="10" fillId="3" borderId="51" xfId="0" applyNumberFormat="1" applyFont="1" applyFill="1" applyBorder="1" applyAlignment="1">
      <alignment horizontal="center" vertical="top" wrapText="1"/>
    </xf>
    <xf numFmtId="10" fontId="10" fillId="3" borderId="51" xfId="2" applyNumberFormat="1" applyFont="1" applyFill="1" applyBorder="1" applyAlignment="1">
      <alignment horizontal="center" vertical="top" wrapText="1"/>
    </xf>
    <xf numFmtId="0" fontId="28" fillId="3" borderId="46" xfId="0" applyFont="1" applyFill="1" applyBorder="1" applyAlignment="1">
      <alignment horizontal="center" vertical="top" wrapText="1"/>
    </xf>
    <xf numFmtId="164" fontId="23" fillId="5" borderId="45" xfId="0" applyNumberFormat="1" applyFont="1" applyFill="1" applyBorder="1" applyAlignment="1">
      <alignment horizontal="left" vertical="center" wrapText="1"/>
    </xf>
    <xf numFmtId="164" fontId="10" fillId="3" borderId="43" xfId="0" applyNumberFormat="1" applyFont="1" applyFill="1" applyBorder="1" applyAlignment="1">
      <alignment horizontal="center" vertical="top" wrapText="1"/>
    </xf>
    <xf numFmtId="164" fontId="23" fillId="5" borderId="45" xfId="0" applyNumberFormat="1" applyFont="1" applyFill="1" applyBorder="1" applyAlignment="1">
      <alignment vertical="center" wrapText="1"/>
    </xf>
    <xf numFmtId="164" fontId="23" fillId="5" borderId="74" xfId="0" applyNumberFormat="1" applyFont="1" applyFill="1" applyBorder="1" applyAlignment="1">
      <alignment vertical="center" wrapText="1"/>
    </xf>
    <xf numFmtId="164" fontId="10" fillId="3" borderId="75" xfId="0" applyNumberFormat="1" applyFont="1" applyFill="1" applyBorder="1" applyAlignment="1">
      <alignment horizontal="center" vertical="center" wrapText="1"/>
    </xf>
    <xf numFmtId="164" fontId="28" fillId="3" borderId="8" xfId="0" applyNumberFormat="1" applyFont="1" applyFill="1" applyBorder="1" applyAlignment="1">
      <alignment horizontal="center" vertical="center" wrapText="1"/>
    </xf>
    <xf numFmtId="164" fontId="93" fillId="8" borderId="74" xfId="3" applyNumberFormat="1" applyFont="1" applyBorder="1" applyAlignment="1">
      <alignment vertical="center" wrapText="1"/>
    </xf>
    <xf numFmtId="164" fontId="10" fillId="3" borderId="52" xfId="0" applyNumberFormat="1" applyFont="1" applyFill="1" applyBorder="1" applyAlignment="1">
      <alignment horizontal="center" vertical="top" wrapText="1"/>
    </xf>
    <xf numFmtId="164" fontId="10" fillId="3" borderId="42" xfId="0" applyNumberFormat="1" applyFont="1" applyFill="1" applyBorder="1" applyAlignment="1">
      <alignment horizontal="center" vertical="top" wrapText="1"/>
    </xf>
    <xf numFmtId="164" fontId="10" fillId="3" borderId="6" xfId="0" applyNumberFormat="1" applyFont="1" applyFill="1" applyBorder="1" applyAlignment="1">
      <alignment horizontal="center" vertical="top" wrapText="1"/>
    </xf>
    <xf numFmtId="0" fontId="28" fillId="3" borderId="133" xfId="0" applyFont="1" applyFill="1" applyBorder="1" applyAlignment="1">
      <alignment vertical="top" wrapText="1"/>
    </xf>
    <xf numFmtId="0" fontId="28" fillId="3" borderId="135" xfId="0" applyFont="1" applyFill="1" applyBorder="1" applyAlignment="1">
      <alignment vertical="top" wrapText="1"/>
    </xf>
    <xf numFmtId="0" fontId="28" fillId="3" borderId="52" xfId="0" applyFont="1" applyFill="1" applyBorder="1" applyAlignment="1">
      <alignment vertical="top" wrapText="1"/>
    </xf>
    <xf numFmtId="43" fontId="10" fillId="9" borderId="6" xfId="1" applyFont="1" applyFill="1" applyBorder="1" applyAlignment="1">
      <alignment horizontal="center" vertical="top" wrapText="1"/>
    </xf>
    <xf numFmtId="164" fontId="88" fillId="0" borderId="39" xfId="0" applyNumberFormat="1" applyFont="1" applyFill="1" applyBorder="1" applyAlignment="1">
      <alignment horizontal="left" vertical="top" wrapText="1"/>
    </xf>
    <xf numFmtId="164" fontId="82" fillId="0" borderId="39" xfId="0" applyNumberFormat="1" applyFont="1" applyFill="1" applyBorder="1" applyAlignment="1">
      <alignment horizontal="left" vertical="top" wrapText="1"/>
    </xf>
    <xf numFmtId="0" fontId="10" fillId="3" borderId="52" xfId="0" applyFont="1" applyFill="1" applyBorder="1" applyAlignment="1">
      <alignment vertical="top" wrapText="1"/>
    </xf>
    <xf numFmtId="164" fontId="82" fillId="0" borderId="149" xfId="0" applyNumberFormat="1" applyFont="1" applyFill="1" applyBorder="1" applyAlignment="1">
      <alignment horizontal="left" vertical="top" wrapText="1"/>
    </xf>
    <xf numFmtId="164" fontId="82" fillId="0" borderId="150" xfId="0" applyNumberFormat="1" applyFont="1" applyFill="1" applyBorder="1" applyAlignment="1">
      <alignment horizontal="left" vertical="top" wrapText="1"/>
    </xf>
    <xf numFmtId="164" fontId="82" fillId="0" borderId="151" xfId="0" applyNumberFormat="1" applyFont="1" applyFill="1" applyBorder="1" applyAlignment="1">
      <alignment horizontal="left" vertical="top" wrapText="1"/>
    </xf>
    <xf numFmtId="164" fontId="82" fillId="0" borderId="147" xfId="0" applyNumberFormat="1" applyFont="1" applyFill="1" applyBorder="1" applyAlignment="1">
      <alignment horizontal="left" vertical="top" wrapText="1"/>
    </xf>
    <xf numFmtId="164" fontId="82" fillId="0" borderId="153" xfId="0" applyNumberFormat="1" applyFont="1" applyFill="1" applyBorder="1" applyAlignment="1">
      <alignment horizontal="left" vertical="top" wrapText="1"/>
    </xf>
    <xf numFmtId="164" fontId="82" fillId="0" borderId="155" xfId="0" applyNumberFormat="1" applyFont="1" applyFill="1" applyBorder="1" applyAlignment="1">
      <alignment horizontal="left" vertical="top" wrapText="1"/>
    </xf>
    <xf numFmtId="164" fontId="82" fillId="0" borderId="156" xfId="0" applyNumberFormat="1" applyFont="1" applyFill="1" applyBorder="1" applyAlignment="1">
      <alignment horizontal="left" vertical="top" wrapText="1"/>
    </xf>
    <xf numFmtId="164" fontId="82" fillId="0" borderId="157" xfId="0" applyNumberFormat="1" applyFont="1" applyFill="1" applyBorder="1" applyAlignment="1">
      <alignment horizontal="left" vertical="top" wrapText="1"/>
    </xf>
    <xf numFmtId="164" fontId="88" fillId="0" borderId="68" xfId="0" applyNumberFormat="1" applyFont="1" applyBorder="1" applyAlignment="1">
      <alignment horizontal="left" vertical="top" wrapText="1"/>
    </xf>
    <xf numFmtId="164" fontId="88" fillId="0" borderId="41" xfId="0" applyNumberFormat="1" applyFont="1" applyBorder="1" applyAlignment="1">
      <alignment horizontal="left" vertical="top" wrapText="1"/>
    </xf>
    <xf numFmtId="164" fontId="88" fillId="0" borderId="145" xfId="0" applyNumberFormat="1" applyFont="1" applyBorder="1" applyAlignment="1">
      <alignment horizontal="left" vertical="top" wrapText="1"/>
    </xf>
    <xf numFmtId="164" fontId="88" fillId="0" borderId="149" xfId="0" applyNumberFormat="1" applyFont="1" applyBorder="1" applyAlignment="1">
      <alignment horizontal="left" vertical="top" wrapText="1"/>
    </xf>
    <xf numFmtId="164" fontId="88" fillId="0" borderId="151" xfId="0" applyNumberFormat="1" applyFont="1" applyBorder="1" applyAlignment="1">
      <alignment horizontal="left" vertical="top" wrapText="1"/>
    </xf>
    <xf numFmtId="164" fontId="82" fillId="0" borderId="155" xfId="0" applyNumberFormat="1" applyFont="1" applyBorder="1" applyAlignment="1">
      <alignment horizontal="left" vertical="top" wrapText="1"/>
    </xf>
    <xf numFmtId="164" fontId="82" fillId="0" borderId="157" xfId="0" applyNumberFormat="1" applyFont="1" applyBorder="1" applyAlignment="1">
      <alignment horizontal="left" vertical="top" wrapText="1"/>
    </xf>
    <xf numFmtId="164" fontId="88" fillId="3" borderId="149" xfId="0" applyNumberFormat="1" applyFont="1" applyFill="1" applyBorder="1" applyAlignment="1">
      <alignment horizontal="left" vertical="top" wrapText="1"/>
    </xf>
    <xf numFmtId="164" fontId="88" fillId="3" borderId="150" xfId="0" applyNumberFormat="1" applyFont="1" applyFill="1" applyBorder="1" applyAlignment="1">
      <alignment horizontal="left" vertical="top" wrapText="1"/>
    </xf>
    <xf numFmtId="164" fontId="88" fillId="3" borderId="151" xfId="0" applyNumberFormat="1" applyFont="1" applyFill="1" applyBorder="1" applyAlignment="1">
      <alignment horizontal="left" vertical="top" wrapText="1"/>
    </xf>
    <xf numFmtId="164" fontId="88" fillId="3" borderId="155" xfId="0" applyNumberFormat="1" applyFont="1" applyFill="1" applyBorder="1" applyAlignment="1">
      <alignment horizontal="left" vertical="top" wrapText="1"/>
    </xf>
    <xf numFmtId="164" fontId="88" fillId="3" borderId="156" xfId="0" applyNumberFormat="1" applyFont="1" applyFill="1" applyBorder="1" applyAlignment="1">
      <alignment horizontal="left" vertical="top" wrapText="1"/>
    </xf>
    <xf numFmtId="164" fontId="88" fillId="3" borderId="157" xfId="0" applyNumberFormat="1" applyFont="1" applyFill="1" applyBorder="1" applyAlignment="1">
      <alignment horizontal="left" vertical="top" wrapText="1"/>
    </xf>
    <xf numFmtId="164" fontId="88" fillId="0" borderId="150" xfId="0" applyNumberFormat="1" applyFont="1" applyBorder="1" applyAlignment="1">
      <alignment horizontal="left" vertical="top" wrapText="1"/>
    </xf>
    <xf numFmtId="164" fontId="88" fillId="0" borderId="39" xfId="0" applyNumberFormat="1" applyFont="1" applyBorder="1" applyAlignment="1">
      <alignment horizontal="left" vertical="top" wrapText="1"/>
    </xf>
    <xf numFmtId="164" fontId="88" fillId="0" borderId="147" xfId="0" applyNumberFormat="1" applyFont="1" applyBorder="1" applyAlignment="1">
      <alignment horizontal="left" vertical="top" wrapText="1"/>
    </xf>
    <xf numFmtId="164" fontId="88" fillId="0" borderId="153" xfId="0" applyNumberFormat="1" applyFont="1" applyBorder="1" applyAlignment="1">
      <alignment horizontal="left" vertical="top" wrapText="1"/>
    </xf>
    <xf numFmtId="164" fontId="88" fillId="0" borderId="155" xfId="0" applyNumberFormat="1" applyFont="1" applyBorder="1" applyAlignment="1">
      <alignment horizontal="left" vertical="top" wrapText="1"/>
    </xf>
    <xf numFmtId="164" fontId="88" fillId="0" borderId="157" xfId="0" applyNumberFormat="1" applyFont="1" applyBorder="1" applyAlignment="1">
      <alignment horizontal="left" vertical="top" wrapText="1"/>
    </xf>
    <xf numFmtId="164" fontId="82" fillId="0" borderId="39" xfId="0" applyNumberFormat="1" applyFont="1" applyBorder="1" applyAlignment="1">
      <alignment horizontal="left" vertical="top" wrapText="1"/>
    </xf>
    <xf numFmtId="164" fontId="88" fillId="3" borderId="68" xfId="0" applyNumberFormat="1" applyFont="1" applyFill="1" applyBorder="1" applyAlignment="1">
      <alignment horizontal="left" vertical="top" wrapText="1"/>
    </xf>
    <xf numFmtId="164" fontId="88" fillId="3" borderId="41" xfId="0" applyNumberFormat="1" applyFont="1" applyFill="1" applyBorder="1" applyAlignment="1">
      <alignment horizontal="left" vertical="top" wrapText="1"/>
    </xf>
    <xf numFmtId="164" fontId="88" fillId="3" borderId="145" xfId="0" applyNumberFormat="1" applyFont="1" applyFill="1" applyBorder="1" applyAlignment="1">
      <alignment horizontal="left" vertical="top" wrapText="1"/>
    </xf>
    <xf numFmtId="164" fontId="82" fillId="0" borderId="149" xfId="0" applyNumberFormat="1" applyFont="1" applyBorder="1" applyAlignment="1">
      <alignment horizontal="center" vertical="top" wrapText="1"/>
    </xf>
    <xf numFmtId="164" fontId="82" fillId="0" borderId="149" xfId="0" applyNumberFormat="1" applyFont="1" applyBorder="1" applyAlignment="1">
      <alignment horizontal="left" vertical="top" wrapText="1"/>
    </xf>
    <xf numFmtId="164" fontId="82" fillId="0" borderId="150" xfId="0" applyNumberFormat="1" applyFont="1" applyBorder="1" applyAlignment="1">
      <alignment horizontal="left" vertical="top" wrapText="1"/>
    </xf>
    <xf numFmtId="164" fontId="82" fillId="0" borderId="151" xfId="0" applyNumberFormat="1" applyFont="1" applyBorder="1" applyAlignment="1">
      <alignment horizontal="left" vertical="top" wrapText="1"/>
    </xf>
    <xf numFmtId="43" fontId="10" fillId="9" borderId="17" xfId="1" applyFont="1" applyFill="1" applyBorder="1" applyAlignment="1">
      <alignment horizontal="center" vertical="center" wrapText="1"/>
    </xf>
    <xf numFmtId="43" fontId="9" fillId="4" borderId="3" xfId="1" applyFont="1" applyFill="1" applyBorder="1" applyAlignment="1">
      <alignment horizontal="center" vertical="top"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80" fillId="3" borderId="0" xfId="0" applyFont="1" applyFill="1" applyBorder="1" applyAlignment="1">
      <alignment horizontal="center" vertical="center"/>
    </xf>
    <xf numFmtId="0" fontId="81" fillId="5" borderId="8" xfId="0" applyFont="1" applyFill="1" applyBorder="1" applyAlignment="1">
      <alignment horizontal="center" vertical="center" wrapText="1"/>
    </xf>
    <xf numFmtId="0" fontId="81" fillId="5" borderId="9"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8" fillId="5" borderId="56" xfId="0" applyFont="1" applyFill="1" applyBorder="1" applyAlignment="1">
      <alignment horizontal="center" vertical="center" wrapText="1"/>
    </xf>
    <xf numFmtId="0" fontId="28" fillId="5" borderId="57" xfId="0" applyFont="1" applyFill="1" applyBorder="1" applyAlignment="1">
      <alignment horizontal="center" vertical="center" wrapText="1"/>
    </xf>
    <xf numFmtId="0" fontId="28" fillId="5" borderId="105" xfId="0" applyFont="1" applyFill="1" applyBorder="1" applyAlignment="1">
      <alignment horizontal="center" vertical="center" wrapText="1"/>
    </xf>
    <xf numFmtId="0" fontId="28" fillId="5" borderId="109" xfId="0" applyFont="1" applyFill="1" applyBorder="1" applyAlignment="1">
      <alignment horizontal="center" vertical="center" wrapText="1"/>
    </xf>
    <xf numFmtId="0" fontId="80" fillId="3" borderId="5" xfId="0" applyFont="1" applyFill="1" applyBorder="1" applyAlignment="1">
      <alignment horizontal="center" vertical="center"/>
    </xf>
    <xf numFmtId="0" fontId="81" fillId="5" borderId="7" xfId="0" applyFont="1" applyFill="1" applyBorder="1" applyAlignment="1">
      <alignment horizontal="center" vertical="center" wrapText="1"/>
    </xf>
    <xf numFmtId="0" fontId="9" fillId="6" borderId="60" xfId="0" applyFont="1" applyFill="1" applyBorder="1" applyAlignment="1">
      <alignment horizontal="left" vertical="center" wrapText="1"/>
    </xf>
    <xf numFmtId="0" fontId="9" fillId="6" borderId="54" xfId="0" applyFont="1" applyFill="1" applyBorder="1" applyAlignment="1">
      <alignment horizontal="left" vertical="center" wrapText="1"/>
    </xf>
    <xf numFmtId="0" fontId="9" fillId="6" borderId="31"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61" xfId="0" applyFont="1" applyFill="1" applyBorder="1" applyAlignment="1">
      <alignment horizontal="center" vertical="center" wrapText="1"/>
    </xf>
    <xf numFmtId="0" fontId="9" fillId="6" borderId="7" xfId="0" applyFont="1" applyFill="1" applyBorder="1" applyAlignment="1">
      <alignment horizontal="center" vertical="top" wrapText="1"/>
    </xf>
    <xf numFmtId="0" fontId="9" fillId="6" borderId="8" xfId="0" applyFont="1" applyFill="1" applyBorder="1" applyAlignment="1">
      <alignment horizontal="center" vertical="top" wrapText="1"/>
    </xf>
    <xf numFmtId="0" fontId="9" fillId="6" borderId="9" xfId="0" applyFont="1" applyFill="1" applyBorder="1" applyAlignment="1">
      <alignment horizontal="center" vertical="top" wrapText="1"/>
    </xf>
    <xf numFmtId="0" fontId="81" fillId="9" borderId="7" xfId="0" applyFont="1" applyFill="1" applyBorder="1" applyAlignment="1">
      <alignment horizontal="center" vertical="center" wrapText="1"/>
    </xf>
    <xf numFmtId="0" fontId="81" fillId="9" borderId="8" xfId="0" applyFont="1" applyFill="1" applyBorder="1" applyAlignment="1">
      <alignment horizontal="center" vertical="center" wrapText="1"/>
    </xf>
    <xf numFmtId="0" fontId="81" fillId="9" borderId="9" xfId="0" applyFont="1" applyFill="1" applyBorder="1" applyAlignment="1">
      <alignment horizontal="center" vertical="center" wrapText="1"/>
    </xf>
    <xf numFmtId="0" fontId="80" fillId="3" borderId="5" xfId="0" applyFont="1" applyFill="1" applyBorder="1" applyAlignment="1">
      <alignment horizontal="center" vertical="center" wrapText="1"/>
    </xf>
    <xf numFmtId="0" fontId="5" fillId="6" borderId="1" xfId="0" applyFont="1" applyFill="1" applyBorder="1" applyAlignment="1">
      <alignment vertical="center"/>
    </xf>
    <xf numFmtId="0" fontId="5" fillId="6" borderId="4" xfId="0" applyFont="1" applyFill="1" applyBorder="1" applyAlignment="1">
      <alignment vertical="center"/>
    </xf>
    <xf numFmtId="0" fontId="5" fillId="6" borderId="31"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9" fillId="6" borderId="78" xfId="0" applyFont="1" applyFill="1" applyBorder="1" applyAlignment="1">
      <alignment horizontal="left" vertical="center" wrapText="1"/>
    </xf>
    <xf numFmtId="0" fontId="9" fillId="6" borderId="79" xfId="0" applyFont="1" applyFill="1" applyBorder="1" applyAlignment="1">
      <alignment horizontal="left" vertical="center" wrapText="1"/>
    </xf>
    <xf numFmtId="0" fontId="80" fillId="3" borderId="6" xfId="0" applyFont="1" applyFill="1" applyBorder="1" applyAlignment="1">
      <alignment horizontal="center" vertical="center"/>
    </xf>
    <xf numFmtId="0" fontId="32" fillId="8" borderId="102" xfId="3" applyFont="1" applyBorder="1" applyAlignment="1">
      <alignment horizontal="center" vertical="center" wrapText="1"/>
    </xf>
    <xf numFmtId="0" fontId="32" fillId="8" borderId="103" xfId="3" applyFont="1" applyBorder="1" applyAlignment="1">
      <alignment horizontal="center" vertical="center" wrapText="1"/>
    </xf>
    <xf numFmtId="164" fontId="32" fillId="8" borderId="102" xfId="3" applyNumberFormat="1" applyFont="1" applyBorder="1" applyAlignment="1">
      <alignment horizontal="center" vertical="center" wrapText="1"/>
    </xf>
    <xf numFmtId="164" fontId="32" fillId="8" borderId="103" xfId="3" applyNumberFormat="1" applyFont="1" applyBorder="1" applyAlignment="1">
      <alignment horizontal="center" vertical="center" wrapText="1"/>
    </xf>
    <xf numFmtId="164" fontId="32" fillId="8" borderId="104" xfId="3" applyNumberFormat="1" applyFont="1" applyBorder="1" applyAlignment="1">
      <alignment horizontal="center" vertical="center" wrapText="1"/>
    </xf>
    <xf numFmtId="0" fontId="9" fillId="6" borderId="90" xfId="0" applyFont="1" applyFill="1" applyBorder="1" applyAlignment="1">
      <alignment horizontal="left" vertical="center" wrapText="1"/>
    </xf>
    <xf numFmtId="0" fontId="9" fillId="6" borderId="78" xfId="0" applyFont="1" applyFill="1" applyBorder="1" applyAlignment="1">
      <alignment horizontal="center" vertical="center" wrapText="1"/>
    </xf>
    <xf numFmtId="0" fontId="9" fillId="6" borderId="9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34" fillId="5" borderId="120" xfId="0" applyFont="1" applyFill="1" applyBorder="1" applyAlignment="1">
      <alignment horizontal="center" vertical="top" wrapText="1"/>
    </xf>
    <xf numFmtId="0" fontId="34" fillId="5" borderId="117" xfId="0" applyFont="1" applyFill="1" applyBorder="1" applyAlignment="1">
      <alignment horizontal="center" vertical="top" wrapText="1"/>
    </xf>
    <xf numFmtId="164" fontId="23" fillId="5" borderId="91" xfId="0" applyNumberFormat="1" applyFont="1" applyFill="1" applyBorder="1" applyAlignment="1">
      <alignment horizontal="center" vertical="center" wrapText="1"/>
    </xf>
    <xf numFmtId="164" fontId="23" fillId="5" borderId="95" xfId="0" applyNumberFormat="1" applyFont="1" applyFill="1" applyBorder="1" applyAlignment="1">
      <alignment horizontal="center" vertical="center" wrapText="1"/>
    </xf>
    <xf numFmtId="0" fontId="34" fillId="5" borderId="120" xfId="0" applyFont="1" applyFill="1" applyBorder="1" applyAlignment="1">
      <alignment horizontal="center" vertical="center" wrapText="1"/>
    </xf>
    <xf numFmtId="0" fontId="34" fillId="5" borderId="117" xfId="0" applyFont="1" applyFill="1" applyBorder="1" applyAlignment="1">
      <alignment horizontal="center" vertical="center" wrapText="1"/>
    </xf>
    <xf numFmtId="0" fontId="54" fillId="8" borderId="91" xfId="3" applyFont="1" applyBorder="1" applyAlignment="1">
      <alignment horizontal="left" vertical="center" wrapText="1"/>
    </xf>
    <xf numFmtId="0" fontId="54" fillId="8" borderId="93" xfId="3" applyFont="1" applyBorder="1" applyAlignment="1">
      <alignment horizontal="left" vertical="center" wrapText="1"/>
    </xf>
    <xf numFmtId="0" fontId="54" fillId="8" borderId="95" xfId="3" applyFont="1" applyBorder="1" applyAlignment="1">
      <alignment horizontal="left" vertical="center" wrapText="1"/>
    </xf>
    <xf numFmtId="0" fontId="37" fillId="3" borderId="82" xfId="0" applyFont="1" applyFill="1" applyBorder="1" applyAlignment="1">
      <alignment horizontal="center" vertical="center" wrapText="1"/>
    </xf>
    <xf numFmtId="0" fontId="37" fillId="3" borderId="85" xfId="0" applyFont="1" applyFill="1" applyBorder="1" applyAlignment="1">
      <alignment horizontal="center" vertical="center" wrapText="1"/>
    </xf>
    <xf numFmtId="0" fontId="37" fillId="3" borderId="87" xfId="0" applyFont="1" applyFill="1" applyBorder="1" applyAlignment="1">
      <alignment horizontal="center" vertical="center" wrapText="1"/>
    </xf>
    <xf numFmtId="0" fontId="12" fillId="3" borderId="116" xfId="0" applyFont="1" applyFill="1" applyBorder="1" applyAlignment="1">
      <alignment horizontal="center" vertical="center" wrapText="1"/>
    </xf>
    <xf numFmtId="0" fontId="12" fillId="3" borderId="120"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37" fillId="3" borderId="82" xfId="0" applyFont="1" applyFill="1" applyBorder="1" applyAlignment="1">
      <alignment horizontal="center" vertical="top" wrapText="1"/>
    </xf>
    <xf numFmtId="0" fontId="37" fillId="3" borderId="85" xfId="0" applyFont="1" applyFill="1" applyBorder="1" applyAlignment="1">
      <alignment horizontal="center" vertical="top" wrapText="1"/>
    </xf>
    <xf numFmtId="0" fontId="37" fillId="3" borderId="87" xfId="0" applyFont="1" applyFill="1" applyBorder="1" applyAlignment="1">
      <alignment horizontal="center" vertical="top" wrapText="1"/>
    </xf>
    <xf numFmtId="0" fontId="12" fillId="3" borderId="82" xfId="0" applyFont="1" applyFill="1" applyBorder="1" applyAlignment="1">
      <alignment horizontal="left" vertical="top" wrapText="1"/>
    </xf>
    <xf numFmtId="0" fontId="12" fillId="3" borderId="87" xfId="0" applyFont="1" applyFill="1" applyBorder="1" applyAlignment="1">
      <alignment horizontal="left" vertical="top" wrapText="1"/>
    </xf>
    <xf numFmtId="0" fontId="37" fillId="3" borderId="122" xfId="0" applyFont="1" applyFill="1" applyBorder="1" applyAlignment="1">
      <alignment horizontal="center" vertical="center" wrapText="1"/>
    </xf>
    <xf numFmtId="0" fontId="37" fillId="3" borderId="123" xfId="0" applyFont="1" applyFill="1" applyBorder="1" applyAlignment="1">
      <alignment horizontal="center" vertical="center" wrapText="1"/>
    </xf>
    <xf numFmtId="0" fontId="36" fillId="5" borderId="91" xfId="0" applyFont="1" applyFill="1" applyBorder="1" applyAlignment="1">
      <alignment horizontal="center" vertical="center" wrapText="1"/>
    </xf>
    <xf numFmtId="0" fontId="36" fillId="5" borderId="93" xfId="0" applyFont="1" applyFill="1" applyBorder="1" applyAlignment="1">
      <alignment horizontal="center" vertical="center" wrapText="1"/>
    </xf>
    <xf numFmtId="0" fontId="36" fillId="5" borderId="95" xfId="0" applyFont="1" applyFill="1" applyBorder="1" applyAlignment="1">
      <alignment horizontal="center" vertical="center" wrapText="1"/>
    </xf>
    <xf numFmtId="0" fontId="12" fillId="3" borderId="116" xfId="0" applyFont="1" applyFill="1" applyBorder="1" applyAlignment="1">
      <alignment horizontal="left" vertical="top" wrapText="1"/>
    </xf>
    <xf numFmtId="0" fontId="12" fillId="3" borderId="120" xfId="0" applyFont="1" applyFill="1" applyBorder="1" applyAlignment="1">
      <alignment horizontal="left" vertical="top" wrapText="1"/>
    </xf>
    <xf numFmtId="0" fontId="12" fillId="3" borderId="117" xfId="0" applyFont="1" applyFill="1" applyBorder="1" applyAlignment="1">
      <alignment horizontal="left" vertical="top" wrapText="1"/>
    </xf>
    <xf numFmtId="0" fontId="12" fillId="3" borderId="85" xfId="0" applyFont="1" applyFill="1" applyBorder="1" applyAlignment="1">
      <alignment horizontal="left" vertical="top" wrapText="1"/>
    </xf>
    <xf numFmtId="0" fontId="36" fillId="3" borderId="91" xfId="0" applyFont="1" applyFill="1" applyBorder="1" applyAlignment="1">
      <alignment horizontal="left" vertical="center" wrapText="1"/>
    </xf>
    <xf numFmtId="0" fontId="36" fillId="3" borderId="95" xfId="0" applyFont="1" applyFill="1" applyBorder="1" applyAlignment="1">
      <alignment horizontal="left" vertical="center" wrapText="1"/>
    </xf>
    <xf numFmtId="0" fontId="42" fillId="3" borderId="116" xfId="0" applyFont="1" applyFill="1" applyBorder="1" applyAlignment="1">
      <alignment horizontal="center" vertical="center" wrapText="1"/>
    </xf>
    <xf numFmtId="0" fontId="42" fillId="3" borderId="117" xfId="0" applyFont="1" applyFill="1" applyBorder="1" applyAlignment="1">
      <alignment horizontal="center" vertical="center" wrapText="1"/>
    </xf>
    <xf numFmtId="0" fontId="54" fillId="8" borderId="122" xfId="3" applyFont="1" applyBorder="1" applyAlignment="1">
      <alignment horizontal="center" vertical="center" wrapText="1"/>
    </xf>
    <xf numFmtId="0" fontId="54" fillId="8" borderId="131" xfId="3" applyFont="1" applyBorder="1" applyAlignment="1">
      <alignment horizontal="center" vertical="center" wrapText="1"/>
    </xf>
    <xf numFmtId="0" fontId="54" fillId="8" borderId="123" xfId="3" applyFont="1" applyBorder="1" applyAlignment="1">
      <alignment horizontal="center" vertical="center" wrapText="1"/>
    </xf>
    <xf numFmtId="0" fontId="37" fillId="3" borderId="116" xfId="0" applyFont="1" applyFill="1" applyBorder="1" applyAlignment="1">
      <alignment horizontal="left" vertical="center" wrapText="1"/>
    </xf>
    <xf numFmtId="0" fontId="37" fillId="3" borderId="120" xfId="0" applyFont="1" applyFill="1" applyBorder="1" applyAlignment="1">
      <alignment horizontal="left" vertical="center" wrapText="1"/>
    </xf>
    <xf numFmtId="0" fontId="37" fillId="3" borderId="117" xfId="0" applyFont="1" applyFill="1" applyBorder="1" applyAlignment="1">
      <alignment horizontal="left" vertical="center" wrapText="1"/>
    </xf>
    <xf numFmtId="0" fontId="37" fillId="3" borderId="118" xfId="0" applyFont="1" applyFill="1" applyBorder="1" applyAlignment="1">
      <alignment horizontal="center" vertical="top" wrapText="1"/>
    </xf>
    <xf numFmtId="0" fontId="37" fillId="3" borderId="119" xfId="0" applyFont="1" applyFill="1" applyBorder="1" applyAlignment="1">
      <alignment horizontal="center" vertical="top" wrapText="1"/>
    </xf>
    <xf numFmtId="0" fontId="37" fillId="3" borderId="116" xfId="0" applyFont="1" applyFill="1" applyBorder="1" applyAlignment="1">
      <alignment horizontal="center" vertical="center" wrapText="1"/>
    </xf>
    <xf numFmtId="0" fontId="37" fillId="3" borderId="117" xfId="0" applyFont="1" applyFill="1" applyBorder="1" applyAlignment="1">
      <alignment horizontal="center" vertical="center" wrapText="1"/>
    </xf>
    <xf numFmtId="0" fontId="8" fillId="3" borderId="118" xfId="0" applyFont="1" applyFill="1" applyBorder="1" applyAlignment="1">
      <alignment horizontal="center" vertical="top" wrapText="1"/>
    </xf>
    <xf numFmtId="0" fontId="8" fillId="3" borderId="119"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3" borderId="116" xfId="0" applyFont="1" applyFill="1" applyBorder="1" applyAlignment="1">
      <alignment horizontal="center" vertical="top" wrapText="1"/>
    </xf>
    <xf numFmtId="0" fontId="8" fillId="3" borderId="117" xfId="0" applyFont="1" applyFill="1" applyBorder="1" applyAlignment="1">
      <alignment horizontal="center" vertical="top" wrapText="1"/>
    </xf>
    <xf numFmtId="0" fontId="34" fillId="5" borderId="121" xfId="0" applyFont="1" applyFill="1" applyBorder="1" applyAlignment="1">
      <alignment horizontal="center" vertical="top" wrapText="1"/>
    </xf>
    <xf numFmtId="0" fontId="34" fillId="5" borderId="119" xfId="0" applyFont="1" applyFill="1" applyBorder="1" applyAlignment="1">
      <alignment horizontal="center" vertical="top" wrapText="1"/>
    </xf>
    <xf numFmtId="0" fontId="34" fillId="5" borderId="84" xfId="0" applyFont="1" applyFill="1" applyBorder="1" applyAlignment="1">
      <alignment horizontal="center" vertical="top" wrapText="1"/>
    </xf>
    <xf numFmtId="0" fontId="34" fillId="5" borderId="6" xfId="0" applyFont="1" applyFill="1" applyBorder="1" applyAlignment="1">
      <alignment horizontal="center" vertical="top" wrapText="1"/>
    </xf>
    <xf numFmtId="0" fontId="12" fillId="3" borderId="118" xfId="0" applyFont="1" applyFill="1" applyBorder="1" applyAlignment="1">
      <alignment horizontal="center" vertical="top" wrapText="1"/>
    </xf>
    <xf numFmtId="0" fontId="12" fillId="3" borderId="121" xfId="0" applyFont="1" applyFill="1" applyBorder="1" applyAlignment="1">
      <alignment horizontal="center" vertical="top" wrapText="1"/>
    </xf>
    <xf numFmtId="0" fontId="12" fillId="3" borderId="119" xfId="0" applyFont="1" applyFill="1" applyBorder="1" applyAlignment="1">
      <alignment horizontal="center" vertical="top" wrapText="1"/>
    </xf>
    <xf numFmtId="0" fontId="12" fillId="3" borderId="136" xfId="0" applyFont="1" applyFill="1" applyBorder="1" applyAlignment="1">
      <alignment horizontal="center" vertical="top" wrapText="1"/>
    </xf>
    <xf numFmtId="0" fontId="12" fillId="3" borderId="137" xfId="0" applyFont="1" applyFill="1" applyBorder="1" applyAlignment="1">
      <alignment horizontal="center" vertical="top" wrapText="1"/>
    </xf>
    <xf numFmtId="0" fontId="12" fillId="3" borderId="138"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86" xfId="0" applyFont="1" applyFill="1" applyBorder="1" applyAlignment="1">
      <alignment horizontal="center" vertical="top" wrapText="1"/>
    </xf>
    <xf numFmtId="0" fontId="12" fillId="3" borderId="126" xfId="0" applyFont="1" applyFill="1" applyBorder="1" applyAlignment="1">
      <alignment horizontal="center" vertical="top" wrapText="1"/>
    </xf>
    <xf numFmtId="0" fontId="12" fillId="3" borderId="84" xfId="0" applyFont="1" applyFill="1" applyBorder="1" applyAlignment="1">
      <alignment horizontal="center" vertical="top" wrapText="1"/>
    </xf>
    <xf numFmtId="0" fontId="90" fillId="3" borderId="5" xfId="0" applyFont="1" applyFill="1" applyBorder="1" applyAlignment="1">
      <alignment horizontal="center" vertical="center"/>
    </xf>
    <xf numFmtId="0" fontId="90" fillId="3" borderId="6" xfId="0" applyFont="1" applyFill="1" applyBorder="1" applyAlignment="1">
      <alignment horizontal="center" vertical="center"/>
    </xf>
    <xf numFmtId="164" fontId="9" fillId="8" borderId="55" xfId="3" applyNumberFormat="1" applyFont="1" applyBorder="1" applyAlignment="1">
      <alignment horizontal="left" vertical="center" wrapText="1"/>
    </xf>
    <xf numFmtId="164" fontId="9" fillId="8" borderId="56" xfId="3" applyNumberFormat="1" applyFont="1" applyBorder="1" applyAlignment="1">
      <alignment horizontal="left" vertical="center" wrapText="1"/>
    </xf>
    <xf numFmtId="164" fontId="9" fillId="8" borderId="57" xfId="3" applyNumberFormat="1" applyFont="1" applyBorder="1" applyAlignment="1">
      <alignment horizontal="left" vertical="center" wrapText="1"/>
    </xf>
    <xf numFmtId="164" fontId="23" fillId="9" borderId="1" xfId="0" applyNumberFormat="1" applyFont="1" applyFill="1" applyBorder="1" applyAlignment="1">
      <alignment horizontal="left" vertical="center" wrapText="1"/>
    </xf>
    <xf numFmtId="164" fontId="23" fillId="9" borderId="10" xfId="0" applyNumberFormat="1" applyFont="1" applyFill="1" applyBorder="1" applyAlignment="1">
      <alignment horizontal="left" vertical="center" wrapText="1"/>
    </xf>
    <xf numFmtId="164" fontId="23" fillId="9" borderId="4" xfId="0" applyNumberFormat="1" applyFont="1" applyFill="1" applyBorder="1" applyAlignment="1">
      <alignment horizontal="left" vertical="center" wrapText="1"/>
    </xf>
    <xf numFmtId="164" fontId="23" fillId="5" borderId="148" xfId="0" applyNumberFormat="1" applyFont="1" applyFill="1" applyBorder="1" applyAlignment="1">
      <alignment horizontal="center" vertical="center" wrapText="1"/>
    </xf>
    <xf numFmtId="164" fontId="23" fillId="5" borderId="154" xfId="0" applyNumberFormat="1" applyFont="1" applyFill="1" applyBorder="1" applyAlignment="1">
      <alignment horizontal="center" vertical="center" wrapText="1"/>
    </xf>
    <xf numFmtId="164" fontId="32" fillId="8" borderId="148" xfId="3" applyNumberFormat="1" applyFont="1" applyBorder="1" applyAlignment="1">
      <alignment horizontal="center" vertical="center" wrapText="1"/>
    </xf>
    <xf numFmtId="164" fontId="32" fillId="8" borderId="154" xfId="3" applyNumberFormat="1" applyFont="1" applyBorder="1" applyAlignment="1">
      <alignment horizontal="center" vertical="center" wrapText="1"/>
    </xf>
    <xf numFmtId="164" fontId="23" fillId="5" borderId="152" xfId="0" applyNumberFormat="1" applyFont="1" applyFill="1" applyBorder="1" applyAlignment="1">
      <alignment horizontal="center" vertical="center" wrapText="1"/>
    </xf>
    <xf numFmtId="164" fontId="23" fillId="5" borderId="148" xfId="0" applyNumberFormat="1" applyFont="1" applyFill="1" applyBorder="1" applyAlignment="1">
      <alignment horizontal="left" vertical="center" wrapText="1"/>
    </xf>
    <xf numFmtId="164" fontId="23" fillId="5" borderId="152" xfId="0" applyNumberFormat="1" applyFont="1" applyFill="1" applyBorder="1" applyAlignment="1">
      <alignment horizontal="left" vertical="center" wrapText="1"/>
    </xf>
    <xf numFmtId="164" fontId="23" fillId="5" borderId="154" xfId="0" applyNumberFormat="1" applyFont="1" applyFill="1" applyBorder="1" applyAlignment="1">
      <alignment horizontal="left" vertical="center" wrapText="1"/>
    </xf>
    <xf numFmtId="164" fontId="93" fillId="8" borderId="45" xfId="3" applyNumberFormat="1" applyFont="1" applyBorder="1" applyAlignment="1">
      <alignment horizontal="center" vertical="center" wrapText="1"/>
    </xf>
    <xf numFmtId="164" fontId="93" fillId="8" borderId="40" xfId="3" applyNumberFormat="1" applyFont="1" applyBorder="1" applyAlignment="1">
      <alignment horizontal="center" vertical="center" wrapText="1"/>
    </xf>
    <xf numFmtId="164" fontId="93" fillId="8" borderId="53" xfId="3" applyNumberFormat="1" applyFont="1" applyBorder="1" applyAlignment="1">
      <alignment horizontal="center" vertical="center" wrapText="1"/>
    </xf>
    <xf numFmtId="164" fontId="32" fillId="8" borderId="0" xfId="3" applyNumberFormat="1" applyFont="1" applyBorder="1" applyAlignment="1">
      <alignment horizontal="center" vertical="center" wrapText="1"/>
    </xf>
    <xf numFmtId="164" fontId="32" fillId="8" borderId="89" xfId="3" applyNumberFormat="1" applyFont="1" applyBorder="1" applyAlignment="1">
      <alignment horizontal="center" vertical="center" wrapText="1"/>
    </xf>
    <xf numFmtId="0" fontId="9" fillId="6"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32" fillId="8" borderId="0" xfId="3" applyFont="1" applyBorder="1" applyAlignment="1">
      <alignment horizontal="center" vertical="center" wrapText="1"/>
    </xf>
    <xf numFmtId="0" fontId="10" fillId="9" borderId="8"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9" xfId="0" applyFont="1" applyFill="1" applyBorder="1" applyAlignment="1">
      <alignment horizontal="center" vertical="center" wrapText="1"/>
    </xf>
    <xf numFmtId="0" fontId="33" fillId="3" borderId="4" xfId="0" applyFont="1" applyFill="1" applyBorder="1" applyAlignment="1">
      <alignment horizontal="center" wrapText="1"/>
    </xf>
    <xf numFmtId="0" fontId="33" fillId="3" borderId="5" xfId="0" applyFont="1" applyFill="1" applyBorder="1" applyAlignment="1">
      <alignment horizontal="center" wrapText="1"/>
    </xf>
    <xf numFmtId="0" fontId="33" fillId="3" borderId="6" xfId="0" applyFont="1" applyFill="1" applyBorder="1" applyAlignment="1">
      <alignment horizontal="center" wrapText="1"/>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5"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36" xfId="0" applyFont="1" applyFill="1" applyBorder="1" applyAlignment="1">
      <alignment horizontal="center" vertical="top" wrapText="1"/>
    </xf>
    <xf numFmtId="0" fontId="25" fillId="3" borderId="0" xfId="0" applyNumberFormat="1" applyFont="1" applyFill="1" applyBorder="1" applyAlignment="1">
      <alignment horizontal="left" vertical="top" wrapText="1"/>
    </xf>
    <xf numFmtId="0" fontId="32" fillId="8" borderId="0" xfId="3" applyFont="1" applyBorder="1" applyAlignment="1">
      <alignment horizontal="left" vertical="top" wrapText="1"/>
    </xf>
    <xf numFmtId="0" fontId="79" fillId="3" borderId="5" xfId="0" applyFont="1" applyFill="1" applyBorder="1" applyAlignment="1">
      <alignment horizontal="center" vertical="center"/>
    </xf>
  </cellXfs>
  <cellStyles count="5">
    <cellStyle name="Accent1" xfId="3" builtinId="29"/>
    <cellStyle name="Comma" xfId="1" builtinId="3"/>
    <cellStyle name="Comma 3" xfId="4"/>
    <cellStyle name="Normal" xfId="0" builtinId="0"/>
    <cellStyle name="Percent" xfId="2" builtinId="5"/>
  </cellStyles>
  <dxfs count="0"/>
  <tableStyles count="0" defaultTableStyle="TableStyleMedium2" defaultPivotStyle="PivotStyleMedium9"/>
  <colors>
    <mruColors>
      <color rgb="FF501D1C"/>
      <color rgb="FFCC33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155</xdr:row>
          <xdr:rowOff>28575</xdr:rowOff>
        </xdr:from>
        <xdr:to>
          <xdr:col>1</xdr:col>
          <xdr:colOff>1257300</xdr:colOff>
          <xdr:row>171</xdr:row>
          <xdr:rowOff>104775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0</xdr:col>
      <xdr:colOff>867833</xdr:colOff>
      <xdr:row>1</xdr:row>
      <xdr:rowOff>118028</xdr:rowOff>
    </xdr:to>
    <xdr:pic>
      <xdr:nvPicPr>
        <xdr:cNvPr id="2" name="Picture 1" descr="Geo Emblem.jpg"/>
        <xdr:cNvPicPr>
          <a:picLocks noChangeAspect="1"/>
        </xdr:cNvPicPr>
      </xdr:nvPicPr>
      <xdr:blipFill>
        <a:blip xmlns:r="http://schemas.openxmlformats.org/officeDocument/2006/relationships" r:embed="rId1" cstate="print"/>
        <a:stretch>
          <a:fillRect/>
        </a:stretch>
      </xdr:blipFill>
      <xdr:spPr>
        <a:xfrm>
          <a:off x="228599" y="0"/>
          <a:ext cx="639234" cy="5731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F900"/>
  <sheetViews>
    <sheetView zoomScale="90" zoomScaleNormal="90" zoomScaleSheetLayoutView="70" workbookViewId="0">
      <selection sqref="A1:G12"/>
    </sheetView>
  </sheetViews>
  <sheetFormatPr defaultRowHeight="15"/>
  <cols>
    <col min="1" max="1" width="23" customWidth="1"/>
    <col min="2" max="2" width="28.140625" customWidth="1"/>
    <col min="3" max="3" width="10.7109375" customWidth="1"/>
    <col min="4" max="4" width="15.140625" customWidth="1"/>
    <col min="5" max="5" width="16.42578125" customWidth="1"/>
    <col min="6" max="6" width="22.140625" customWidth="1"/>
    <col min="7" max="7" width="31" customWidth="1"/>
    <col min="8" max="58" width="9.140625" style="1"/>
  </cols>
  <sheetData>
    <row r="1" spans="1:58" ht="19.5" thickBot="1">
      <c r="A1" s="478" t="s">
        <v>1338</v>
      </c>
      <c r="B1" s="478"/>
      <c r="C1" s="478"/>
      <c r="D1" s="478"/>
      <c r="E1" s="478"/>
      <c r="F1" s="478"/>
      <c r="G1" s="478"/>
    </row>
    <row r="2" spans="1:58" ht="78.75" customHeight="1" thickBot="1">
      <c r="A2" s="387" t="s">
        <v>1348</v>
      </c>
      <c r="B2" s="388" t="s">
        <v>1337</v>
      </c>
      <c r="C2" s="388" t="s">
        <v>1343</v>
      </c>
      <c r="D2" s="388" t="s">
        <v>1349</v>
      </c>
      <c r="E2" s="388" t="s">
        <v>1350</v>
      </c>
      <c r="F2" s="388" t="s">
        <v>1351</v>
      </c>
      <c r="G2" s="389" t="s">
        <v>1304</v>
      </c>
    </row>
    <row r="3" spans="1:58" ht="112.5" customHeight="1" thickBot="1">
      <c r="A3" s="353" t="s">
        <v>1342</v>
      </c>
      <c r="B3" s="479" t="s">
        <v>1341</v>
      </c>
      <c r="C3" s="479"/>
      <c r="D3" s="479"/>
      <c r="E3" s="479"/>
      <c r="F3" s="479"/>
      <c r="G3" s="480"/>
      <c r="AS3"/>
      <c r="AT3"/>
      <c r="AU3"/>
      <c r="AV3"/>
      <c r="AW3"/>
      <c r="AX3"/>
      <c r="AY3"/>
      <c r="AZ3"/>
      <c r="BA3"/>
      <c r="BB3"/>
      <c r="BC3"/>
      <c r="BD3"/>
      <c r="BE3"/>
      <c r="BF3"/>
    </row>
    <row r="4" spans="1:58" ht="78.75">
      <c r="A4" s="481" t="s">
        <v>1344</v>
      </c>
      <c r="B4" s="390" t="s">
        <v>1305</v>
      </c>
      <c r="C4" s="390" t="s">
        <v>1306</v>
      </c>
      <c r="D4" s="390" t="s">
        <v>1307</v>
      </c>
      <c r="E4" s="390" t="s">
        <v>1308</v>
      </c>
      <c r="F4" s="390" t="s">
        <v>1309</v>
      </c>
      <c r="G4" s="391" t="s">
        <v>1339</v>
      </c>
    </row>
    <row r="5" spans="1:58" ht="23.25" customHeight="1" thickBot="1">
      <c r="A5" s="483"/>
      <c r="B5" s="392" t="s">
        <v>1310</v>
      </c>
      <c r="C5" s="392" t="s">
        <v>1311</v>
      </c>
      <c r="D5" s="392" t="s">
        <v>1311</v>
      </c>
      <c r="E5" s="392" t="s">
        <v>1312</v>
      </c>
      <c r="F5" s="392" t="s">
        <v>1309</v>
      </c>
      <c r="G5" s="393" t="s">
        <v>1340</v>
      </c>
    </row>
    <row r="6" spans="1:58" ht="33.75">
      <c r="A6" s="481" t="s">
        <v>1345</v>
      </c>
      <c r="B6" s="394" t="s">
        <v>1313</v>
      </c>
      <c r="C6" s="394">
        <v>2014</v>
      </c>
      <c r="D6" s="394">
        <v>2014</v>
      </c>
      <c r="E6" s="394">
        <v>2014</v>
      </c>
      <c r="F6" s="394">
        <v>2014</v>
      </c>
      <c r="G6" s="391" t="s">
        <v>1314</v>
      </c>
    </row>
    <row r="7" spans="1:58" ht="22.5" customHeight="1">
      <c r="A7" s="482"/>
      <c r="B7" s="395" t="s">
        <v>1315</v>
      </c>
      <c r="C7" s="395" t="s">
        <v>1306</v>
      </c>
      <c r="D7" s="395" t="s">
        <v>1307</v>
      </c>
      <c r="E7" s="395" t="s">
        <v>1316</v>
      </c>
      <c r="F7" s="395" t="s">
        <v>1316</v>
      </c>
      <c r="G7" s="396" t="s">
        <v>1317</v>
      </c>
    </row>
    <row r="8" spans="1:58" ht="33.75" customHeight="1">
      <c r="A8" s="482"/>
      <c r="B8" s="395" t="s">
        <v>1318</v>
      </c>
      <c r="C8" s="395">
        <v>2014</v>
      </c>
      <c r="D8" s="395">
        <v>2014</v>
      </c>
      <c r="E8" s="395">
        <v>2014</v>
      </c>
      <c r="F8" s="395">
        <v>2014</v>
      </c>
      <c r="G8" s="396" t="s">
        <v>1319</v>
      </c>
    </row>
    <row r="9" spans="1:58" ht="23.25" customHeight="1" thickBot="1">
      <c r="A9" s="483"/>
      <c r="B9" s="392" t="s">
        <v>1320</v>
      </c>
      <c r="C9" s="392" t="s">
        <v>1306</v>
      </c>
      <c r="D9" s="392" t="s">
        <v>1321</v>
      </c>
      <c r="E9" s="392" t="s">
        <v>1316</v>
      </c>
      <c r="F9" s="392" t="s">
        <v>1322</v>
      </c>
      <c r="G9" s="393" t="s">
        <v>1317</v>
      </c>
    </row>
    <row r="10" spans="1:58" ht="34.5" thickBot="1">
      <c r="A10" s="399" t="s">
        <v>1346</v>
      </c>
      <c r="B10" s="397" t="s">
        <v>1323</v>
      </c>
      <c r="C10" s="397" t="s">
        <v>1324</v>
      </c>
      <c r="D10" s="397" t="s">
        <v>1325</v>
      </c>
      <c r="E10" s="397">
        <v>2015</v>
      </c>
      <c r="F10" s="397">
        <v>2015</v>
      </c>
      <c r="G10" s="398" t="s">
        <v>1326</v>
      </c>
    </row>
    <row r="11" spans="1:58" ht="33.75">
      <c r="A11" s="484" t="s">
        <v>1347</v>
      </c>
      <c r="B11" s="394" t="s">
        <v>1327</v>
      </c>
      <c r="C11" s="394" t="s">
        <v>1328</v>
      </c>
      <c r="D11" s="394" t="s">
        <v>1329</v>
      </c>
      <c r="E11" s="394" t="s">
        <v>1330</v>
      </c>
      <c r="F11" s="394" t="s">
        <v>1331</v>
      </c>
      <c r="G11" s="391" t="s">
        <v>1332</v>
      </c>
    </row>
    <row r="12" spans="1:58" ht="23.25" thickBot="1">
      <c r="A12" s="485"/>
      <c r="B12" s="392" t="s">
        <v>1333</v>
      </c>
      <c r="C12" s="392" t="s">
        <v>1334</v>
      </c>
      <c r="D12" s="392" t="s">
        <v>1335</v>
      </c>
      <c r="E12" s="392" t="s">
        <v>1311</v>
      </c>
      <c r="F12" s="392" t="s">
        <v>1336</v>
      </c>
      <c r="G12" s="393" t="s">
        <v>1314</v>
      </c>
    </row>
    <row r="13" spans="1:58" s="1" customFormat="1"/>
    <row r="14" spans="1:58" s="1" customFormat="1"/>
    <row r="15" spans="1:58" s="1" customFormat="1"/>
    <row r="16" spans="1:58"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sheetData>
  <mergeCells count="5">
    <mergeCell ref="A1:G1"/>
    <mergeCell ref="B3:G3"/>
    <mergeCell ref="A6:A9"/>
    <mergeCell ref="A11:A12"/>
    <mergeCell ref="A4:A5"/>
  </mergeCells>
  <pageMargins left="0.7" right="0.7" top="0.75"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143"/>
  <sheetViews>
    <sheetView zoomScale="90" zoomScaleNormal="90" workbookViewId="0">
      <pane xSplit="1" ySplit="2" topLeftCell="B9" activePane="bottomRight" state="frozen"/>
      <selection pane="topRight" activeCell="B1" sqref="B1"/>
      <selection pane="bottomLeft" activeCell="A3" sqref="A3"/>
      <selection pane="bottomRight" sqref="A1:G1"/>
    </sheetView>
  </sheetViews>
  <sheetFormatPr defaultRowHeight="15"/>
  <cols>
    <col min="1" max="1" width="22.5703125" style="35" customWidth="1"/>
    <col min="2" max="2" width="13" style="35" customWidth="1"/>
    <col min="3" max="3" width="36.42578125" style="226" customWidth="1"/>
    <col min="4" max="4" width="20.140625" style="226" customWidth="1"/>
    <col min="5" max="5" width="22.7109375" style="226" customWidth="1"/>
    <col min="6" max="6" width="20.42578125" style="226" customWidth="1"/>
    <col min="7" max="7" width="22.28515625" style="226" customWidth="1"/>
    <col min="8" max="16384" width="9.140625" style="35"/>
  </cols>
  <sheetData>
    <row r="1" spans="1:7" ht="48" customHeight="1" thickBot="1">
      <c r="A1" s="625" t="s">
        <v>1419</v>
      </c>
      <c r="B1" s="625"/>
      <c r="C1" s="625"/>
      <c r="D1" s="625"/>
      <c r="E1" s="625"/>
      <c r="F1" s="625"/>
      <c r="G1" s="625"/>
    </row>
    <row r="2" spans="1:7" ht="34.5" thickBot="1">
      <c r="A2" s="400" t="s">
        <v>926</v>
      </c>
      <c r="B2" s="401" t="s">
        <v>589</v>
      </c>
      <c r="C2" s="401" t="s">
        <v>927</v>
      </c>
      <c r="D2" s="401" t="s">
        <v>928</v>
      </c>
      <c r="E2" s="401" t="s">
        <v>929</v>
      </c>
      <c r="F2" s="401" t="s">
        <v>930</v>
      </c>
      <c r="G2" s="402" t="s">
        <v>931</v>
      </c>
    </row>
    <row r="3" spans="1:7" s="49" customFormat="1" ht="106.5" customHeight="1" thickBot="1">
      <c r="A3" s="183" t="s">
        <v>1276</v>
      </c>
      <c r="B3" s="612" t="s">
        <v>1275</v>
      </c>
      <c r="C3" s="613"/>
      <c r="D3" s="613"/>
      <c r="E3" s="613"/>
      <c r="F3" s="613"/>
      <c r="G3" s="614"/>
    </row>
    <row r="4" spans="1:7" ht="32.25" customHeight="1" thickBot="1">
      <c r="A4" s="611" t="s">
        <v>932</v>
      </c>
      <c r="B4" s="611"/>
      <c r="C4" s="611"/>
      <c r="D4" s="611"/>
      <c r="E4" s="611"/>
      <c r="F4" s="611"/>
      <c r="G4" s="611"/>
    </row>
    <row r="5" spans="1:7" ht="184.5" customHeight="1" thickBot="1">
      <c r="A5" s="227" t="s">
        <v>1072</v>
      </c>
      <c r="B5" s="228" t="s">
        <v>933</v>
      </c>
      <c r="C5" s="230" t="s">
        <v>1238</v>
      </c>
      <c r="D5" s="230" t="s">
        <v>934</v>
      </c>
      <c r="E5" s="230" t="s">
        <v>935</v>
      </c>
      <c r="F5" s="231" t="s">
        <v>1239</v>
      </c>
      <c r="G5" s="232" t="s">
        <v>936</v>
      </c>
    </row>
    <row r="6" spans="1:7">
      <c r="A6" s="9" t="s">
        <v>937</v>
      </c>
      <c r="B6" s="10"/>
      <c r="C6" s="205"/>
      <c r="D6" s="205" t="s">
        <v>938</v>
      </c>
      <c r="E6" s="205" t="s">
        <v>938</v>
      </c>
      <c r="F6" s="205"/>
      <c r="G6" s="206"/>
    </row>
    <row r="7" spans="1:7" ht="22.5">
      <c r="A7" s="11" t="s">
        <v>669</v>
      </c>
      <c r="B7" s="12"/>
      <c r="C7" s="207"/>
      <c r="D7" s="207" t="s">
        <v>938</v>
      </c>
      <c r="E7" s="207">
        <v>0</v>
      </c>
      <c r="F7" s="207"/>
      <c r="G7" s="208"/>
    </row>
    <row r="8" spans="1:7" ht="22.5">
      <c r="A8" s="11" t="s">
        <v>939</v>
      </c>
      <c r="B8" s="12"/>
      <c r="C8" s="207"/>
      <c r="D8" s="207" t="s">
        <v>938</v>
      </c>
      <c r="E8" s="207" t="s">
        <v>938</v>
      </c>
      <c r="F8" s="207"/>
      <c r="G8" s="208"/>
    </row>
    <row r="9" spans="1:7" ht="22.5">
      <c r="A9" s="11" t="s">
        <v>940</v>
      </c>
      <c r="B9" s="12"/>
      <c r="C9" s="207"/>
      <c r="D9" s="207" t="s">
        <v>938</v>
      </c>
      <c r="E9" s="207" t="s">
        <v>938</v>
      </c>
      <c r="F9" s="207"/>
      <c r="G9" s="208"/>
    </row>
    <row r="10" spans="1:7">
      <c r="A10" s="11" t="s">
        <v>941</v>
      </c>
      <c r="B10" s="12"/>
      <c r="C10" s="207"/>
      <c r="D10" s="207" t="s">
        <v>867</v>
      </c>
      <c r="E10" s="207" t="s">
        <v>867</v>
      </c>
      <c r="F10" s="207"/>
      <c r="G10" s="208"/>
    </row>
    <row r="11" spans="1:7" ht="15.75" thickBot="1">
      <c r="A11" s="11" t="s">
        <v>942</v>
      </c>
      <c r="B11" s="12"/>
      <c r="C11" s="207"/>
      <c r="D11" s="207" t="s">
        <v>938</v>
      </c>
      <c r="E11" s="207" t="s">
        <v>938</v>
      </c>
      <c r="F11" s="207"/>
      <c r="G11" s="208"/>
    </row>
    <row r="12" spans="1:7" ht="231.75" customHeight="1" thickBot="1">
      <c r="A12" s="227" t="s">
        <v>1073</v>
      </c>
      <c r="B12" s="228" t="s">
        <v>943</v>
      </c>
      <c r="C12" s="229" t="s">
        <v>1240</v>
      </c>
      <c r="D12" s="230" t="s">
        <v>944</v>
      </c>
      <c r="E12" s="230" t="s">
        <v>945</v>
      </c>
      <c r="F12" s="231" t="s">
        <v>946</v>
      </c>
      <c r="G12" s="232" t="s">
        <v>947</v>
      </c>
    </row>
    <row r="13" spans="1:7">
      <c r="A13" s="9" t="s">
        <v>937</v>
      </c>
      <c r="B13" s="10"/>
      <c r="C13" s="205"/>
      <c r="D13" s="205">
        <v>120000</v>
      </c>
      <c r="E13" s="205">
        <v>14000</v>
      </c>
      <c r="F13" s="205"/>
      <c r="G13" s="206"/>
    </row>
    <row r="14" spans="1:7" ht="22.5">
      <c r="A14" s="11" t="s">
        <v>669</v>
      </c>
      <c r="B14" s="12"/>
      <c r="C14" s="207"/>
      <c r="D14" s="207" t="s">
        <v>948</v>
      </c>
      <c r="E14" s="207" t="s">
        <v>949</v>
      </c>
      <c r="F14" s="207"/>
      <c r="G14" s="208"/>
    </row>
    <row r="15" spans="1:7" ht="22.5">
      <c r="A15" s="11" t="s">
        <v>939</v>
      </c>
      <c r="B15" s="12"/>
      <c r="C15" s="207"/>
      <c r="D15" s="207" t="s">
        <v>938</v>
      </c>
      <c r="E15" s="207" t="s">
        <v>938</v>
      </c>
      <c r="F15" s="207"/>
      <c r="G15" s="208"/>
    </row>
    <row r="16" spans="1:7" ht="22.5">
      <c r="A16" s="11" t="s">
        <v>940</v>
      </c>
      <c r="B16" s="12"/>
      <c r="C16" s="207"/>
      <c r="D16" s="207" t="s">
        <v>938</v>
      </c>
      <c r="E16" s="207" t="s">
        <v>950</v>
      </c>
      <c r="F16" s="207"/>
      <c r="G16" s="208"/>
    </row>
    <row r="17" spans="1:7">
      <c r="A17" s="11" t="s">
        <v>941</v>
      </c>
      <c r="B17" s="12"/>
      <c r="C17" s="207"/>
      <c r="D17" s="207" t="s">
        <v>938</v>
      </c>
      <c r="E17" s="207" t="s">
        <v>938</v>
      </c>
      <c r="F17" s="207"/>
      <c r="G17" s="208"/>
    </row>
    <row r="18" spans="1:7" ht="15.75" thickBot="1">
      <c r="A18" s="11" t="s">
        <v>942</v>
      </c>
      <c r="B18" s="12"/>
      <c r="C18" s="207"/>
      <c r="D18" s="207" t="s">
        <v>951</v>
      </c>
      <c r="E18" s="207" t="s">
        <v>938</v>
      </c>
      <c r="F18" s="207"/>
      <c r="G18" s="208"/>
    </row>
    <row r="19" spans="1:7" ht="207" customHeight="1" thickBot="1">
      <c r="A19" s="227" t="s">
        <v>1074</v>
      </c>
      <c r="B19" s="228" t="s">
        <v>1241</v>
      </c>
      <c r="C19" s="229" t="s">
        <v>952</v>
      </c>
      <c r="D19" s="230" t="s">
        <v>1242</v>
      </c>
      <c r="E19" s="230" t="s">
        <v>953</v>
      </c>
      <c r="F19" s="231" t="s">
        <v>954</v>
      </c>
      <c r="G19" s="232" t="s">
        <v>955</v>
      </c>
    </row>
    <row r="20" spans="1:7">
      <c r="A20" s="9" t="s">
        <v>937</v>
      </c>
      <c r="B20" s="10"/>
      <c r="C20" s="205"/>
      <c r="D20" s="205" t="s">
        <v>938</v>
      </c>
      <c r="E20" s="205" t="s">
        <v>956</v>
      </c>
      <c r="F20" s="205"/>
      <c r="G20" s="206"/>
    </row>
    <row r="21" spans="1:7" ht="22.5">
      <c r="A21" s="11" t="s">
        <v>669</v>
      </c>
      <c r="B21" s="12"/>
      <c r="C21" s="207"/>
      <c r="D21" s="207" t="s">
        <v>938</v>
      </c>
      <c r="E21" s="207" t="s">
        <v>938</v>
      </c>
      <c r="F21" s="207"/>
      <c r="G21" s="208"/>
    </row>
    <row r="22" spans="1:7" ht="22.5">
      <c r="A22" s="11" t="s">
        <v>939</v>
      </c>
      <c r="B22" s="12"/>
      <c r="C22" s="207"/>
      <c r="D22" s="207" t="s">
        <v>938</v>
      </c>
      <c r="E22" s="207" t="s">
        <v>957</v>
      </c>
      <c r="F22" s="207"/>
      <c r="G22" s="208"/>
    </row>
    <row r="23" spans="1:7" ht="22.5">
      <c r="A23" s="11" t="s">
        <v>940</v>
      </c>
      <c r="B23" s="12"/>
      <c r="C23" s="207"/>
      <c r="D23" s="207" t="s">
        <v>938</v>
      </c>
      <c r="E23" s="207" t="s">
        <v>957</v>
      </c>
      <c r="F23" s="207"/>
      <c r="G23" s="208"/>
    </row>
    <row r="24" spans="1:7">
      <c r="A24" s="11" t="s">
        <v>941</v>
      </c>
      <c r="B24" s="12"/>
      <c r="C24" s="207"/>
      <c r="D24" s="207" t="s">
        <v>938</v>
      </c>
      <c r="E24" s="207" t="s">
        <v>938</v>
      </c>
      <c r="F24" s="207"/>
      <c r="G24" s="208"/>
    </row>
    <row r="25" spans="1:7" ht="15.75" thickBot="1">
      <c r="A25" s="11" t="s">
        <v>942</v>
      </c>
      <c r="B25" s="12"/>
      <c r="C25" s="207"/>
      <c r="D25" s="207" t="s">
        <v>938</v>
      </c>
      <c r="E25" s="207" t="s">
        <v>938</v>
      </c>
      <c r="F25" s="207"/>
      <c r="G25" s="208"/>
    </row>
    <row r="26" spans="1:7" ht="214.5" thickBot="1">
      <c r="A26" s="227" t="s">
        <v>1075</v>
      </c>
      <c r="B26" s="228" t="s">
        <v>958</v>
      </c>
      <c r="C26" s="229" t="s">
        <v>1243</v>
      </c>
      <c r="D26" s="230" t="s">
        <v>959</v>
      </c>
      <c r="E26" s="230" t="s">
        <v>960</v>
      </c>
      <c r="F26" s="231" t="s">
        <v>954</v>
      </c>
      <c r="G26" s="232" t="s">
        <v>961</v>
      </c>
    </row>
    <row r="27" spans="1:7">
      <c r="A27" s="9" t="s">
        <v>937</v>
      </c>
      <c r="B27" s="10"/>
      <c r="C27" s="205"/>
      <c r="D27" s="205" t="s">
        <v>962</v>
      </c>
      <c r="E27" s="205" t="s">
        <v>963</v>
      </c>
      <c r="F27" s="205"/>
      <c r="G27" s="206"/>
    </row>
    <row r="28" spans="1:7" ht="22.5">
      <c r="A28" s="11" t="s">
        <v>669</v>
      </c>
      <c r="B28" s="12"/>
      <c r="C28" s="207"/>
      <c r="D28" s="225" t="s">
        <v>949</v>
      </c>
      <c r="E28" s="225" t="s">
        <v>964</v>
      </c>
      <c r="F28" s="207"/>
      <c r="G28" s="208"/>
    </row>
    <row r="29" spans="1:7" ht="22.5">
      <c r="A29" s="11" t="s">
        <v>939</v>
      </c>
      <c r="B29" s="12"/>
      <c r="C29" s="207"/>
      <c r="D29" s="225" t="s">
        <v>938</v>
      </c>
      <c r="E29" s="225" t="s">
        <v>938</v>
      </c>
      <c r="F29" s="207"/>
      <c r="G29" s="208"/>
    </row>
    <row r="30" spans="1:7" ht="22.5">
      <c r="A30" s="11" t="s">
        <v>940</v>
      </c>
      <c r="B30" s="12"/>
      <c r="C30" s="207"/>
      <c r="D30" s="225" t="s">
        <v>938</v>
      </c>
      <c r="E30" s="225" t="s">
        <v>938</v>
      </c>
      <c r="F30" s="207"/>
      <c r="G30" s="208"/>
    </row>
    <row r="31" spans="1:7" ht="22.5">
      <c r="A31" s="11" t="s">
        <v>965</v>
      </c>
      <c r="B31" s="12"/>
      <c r="C31" s="207"/>
      <c r="D31" s="225" t="s">
        <v>938</v>
      </c>
      <c r="E31" s="225" t="s">
        <v>950</v>
      </c>
      <c r="F31" s="207"/>
      <c r="G31" s="208"/>
    </row>
    <row r="32" spans="1:7">
      <c r="A32" s="11" t="s">
        <v>941</v>
      </c>
      <c r="B32" s="12"/>
      <c r="C32" s="207"/>
      <c r="D32" s="225">
        <v>10000</v>
      </c>
      <c r="E32" s="225" t="s">
        <v>966</v>
      </c>
      <c r="F32" s="207"/>
      <c r="G32" s="208"/>
    </row>
    <row r="33" spans="1:7" ht="15.75" thickBot="1">
      <c r="A33" s="11" t="s">
        <v>942</v>
      </c>
      <c r="B33" s="12"/>
      <c r="C33" s="207"/>
      <c r="D33" s="225" t="s">
        <v>938</v>
      </c>
      <c r="E33" s="225" t="s">
        <v>938</v>
      </c>
      <c r="F33" s="207"/>
      <c r="G33" s="208"/>
    </row>
    <row r="34" spans="1:7" ht="409.6" thickBot="1">
      <c r="A34" s="227" t="s">
        <v>1244</v>
      </c>
      <c r="B34" s="228" t="s">
        <v>967</v>
      </c>
      <c r="C34" s="229" t="s">
        <v>968</v>
      </c>
      <c r="D34" s="230" t="s">
        <v>969</v>
      </c>
      <c r="E34" s="230" t="s">
        <v>970</v>
      </c>
      <c r="F34" s="231" t="s">
        <v>1245</v>
      </c>
      <c r="G34" s="232" t="s">
        <v>971</v>
      </c>
    </row>
    <row r="35" spans="1:7">
      <c r="A35" s="9" t="s">
        <v>937</v>
      </c>
      <c r="B35" s="10"/>
      <c r="C35" s="205"/>
      <c r="D35" s="205" t="s">
        <v>972</v>
      </c>
      <c r="E35" s="205">
        <v>200000</v>
      </c>
      <c r="F35" s="205"/>
      <c r="G35" s="206"/>
    </row>
    <row r="36" spans="1:7" ht="22.5">
      <c r="A36" s="11" t="s">
        <v>669</v>
      </c>
      <c r="B36" s="12"/>
      <c r="C36" s="207"/>
      <c r="D36" s="207" t="s">
        <v>938</v>
      </c>
      <c r="E36" s="207" t="s">
        <v>938</v>
      </c>
      <c r="F36" s="207"/>
      <c r="G36" s="208"/>
    </row>
    <row r="37" spans="1:7" ht="22.5">
      <c r="A37" s="11" t="s">
        <v>939</v>
      </c>
      <c r="B37" s="12"/>
      <c r="C37" s="207"/>
      <c r="D37" s="207" t="s">
        <v>938</v>
      </c>
      <c r="E37" s="207" t="s">
        <v>938</v>
      </c>
      <c r="F37" s="207"/>
      <c r="G37" s="208"/>
    </row>
    <row r="38" spans="1:7" ht="15" customHeight="1">
      <c r="A38" s="11" t="s">
        <v>940</v>
      </c>
      <c r="B38" s="12"/>
      <c r="C38" s="207"/>
      <c r="D38" s="207" t="s">
        <v>956</v>
      </c>
      <c r="E38" s="207" t="s">
        <v>956</v>
      </c>
      <c r="F38" s="207"/>
      <c r="G38" s="208"/>
    </row>
    <row r="39" spans="1:7" ht="15" customHeight="1">
      <c r="A39" s="11" t="s">
        <v>973</v>
      </c>
      <c r="B39" s="12"/>
      <c r="C39" s="207"/>
      <c r="D39" s="207" t="s">
        <v>956</v>
      </c>
      <c r="E39" s="207" t="s">
        <v>956</v>
      </c>
      <c r="F39" s="207"/>
      <c r="G39" s="208"/>
    </row>
    <row r="40" spans="1:7">
      <c r="A40" s="11" t="s">
        <v>941</v>
      </c>
      <c r="B40" s="12"/>
      <c r="C40" s="207"/>
      <c r="D40" s="207" t="s">
        <v>938</v>
      </c>
      <c r="E40" s="207" t="s">
        <v>938</v>
      </c>
      <c r="F40" s="207"/>
      <c r="G40" s="208"/>
    </row>
    <row r="41" spans="1:7" ht="15.75" thickBot="1">
      <c r="A41" s="11" t="s">
        <v>942</v>
      </c>
      <c r="B41" s="12"/>
      <c r="C41" s="207"/>
      <c r="D41" s="207" t="s">
        <v>938</v>
      </c>
      <c r="E41" s="207" t="s">
        <v>938</v>
      </c>
      <c r="F41" s="207"/>
      <c r="G41" s="208"/>
    </row>
    <row r="42" spans="1:7" ht="214.5" thickBot="1">
      <c r="A42" s="227" t="s">
        <v>1076</v>
      </c>
      <c r="B42" s="228" t="s">
        <v>974</v>
      </c>
      <c r="C42" s="229" t="s">
        <v>975</v>
      </c>
      <c r="D42" s="230" t="s">
        <v>976</v>
      </c>
      <c r="E42" s="230" t="s">
        <v>977</v>
      </c>
      <c r="F42" s="231" t="s">
        <v>954</v>
      </c>
      <c r="G42" s="232" t="s">
        <v>978</v>
      </c>
    </row>
    <row r="43" spans="1:7">
      <c r="A43" s="9" t="s">
        <v>937</v>
      </c>
      <c r="B43" s="10"/>
      <c r="C43" s="205"/>
      <c r="D43" s="205" t="s">
        <v>938</v>
      </c>
      <c r="E43" s="205" t="s">
        <v>938</v>
      </c>
      <c r="F43" s="205"/>
      <c r="G43" s="206"/>
    </row>
    <row r="44" spans="1:7" ht="22.5">
      <c r="A44" s="11" t="s">
        <v>669</v>
      </c>
      <c r="B44" s="12"/>
      <c r="C44" s="207"/>
      <c r="D44" s="207" t="s">
        <v>938</v>
      </c>
      <c r="E44" s="207" t="s">
        <v>938</v>
      </c>
      <c r="F44" s="207"/>
      <c r="G44" s="208"/>
    </row>
    <row r="45" spans="1:7" ht="22.5">
      <c r="A45" s="11" t="s">
        <v>939</v>
      </c>
      <c r="B45" s="12"/>
      <c r="C45" s="207"/>
      <c r="D45" s="207" t="s">
        <v>938</v>
      </c>
      <c r="E45" s="207" t="s">
        <v>938</v>
      </c>
      <c r="F45" s="207"/>
      <c r="G45" s="208"/>
    </row>
    <row r="46" spans="1:7" ht="22.5">
      <c r="A46" s="11" t="s">
        <v>940</v>
      </c>
      <c r="B46" s="12"/>
      <c r="C46" s="207"/>
      <c r="D46" s="207" t="s">
        <v>938</v>
      </c>
      <c r="E46" s="207" t="s">
        <v>938</v>
      </c>
      <c r="F46" s="207"/>
      <c r="G46" s="208"/>
    </row>
    <row r="47" spans="1:7">
      <c r="A47" s="11" t="s">
        <v>941</v>
      </c>
      <c r="B47" s="12"/>
      <c r="C47" s="207"/>
      <c r="D47" s="207" t="s">
        <v>867</v>
      </c>
      <c r="E47" s="207" t="s">
        <v>938</v>
      </c>
      <c r="F47" s="207"/>
      <c r="G47" s="208"/>
    </row>
    <row r="48" spans="1:7" ht="15.75" thickBot="1">
      <c r="A48" s="11" t="s">
        <v>942</v>
      </c>
      <c r="B48" s="12"/>
      <c r="C48" s="207"/>
      <c r="D48" s="207" t="s">
        <v>938</v>
      </c>
      <c r="E48" s="207" t="s">
        <v>938</v>
      </c>
      <c r="F48" s="207"/>
      <c r="G48" s="208"/>
    </row>
    <row r="49" spans="1:7" ht="237" thickBot="1">
      <c r="A49" s="227" t="s">
        <v>1248</v>
      </c>
      <c r="B49" s="228" t="s">
        <v>979</v>
      </c>
      <c r="C49" s="229" t="s">
        <v>980</v>
      </c>
      <c r="D49" s="230" t="s">
        <v>981</v>
      </c>
      <c r="E49" s="230" t="s">
        <v>982</v>
      </c>
      <c r="F49" s="231" t="s">
        <v>983</v>
      </c>
      <c r="G49" s="232" t="s">
        <v>984</v>
      </c>
    </row>
    <row r="50" spans="1:7">
      <c r="A50" s="9" t="s">
        <v>937</v>
      </c>
      <c r="B50" s="10"/>
      <c r="C50" s="205"/>
      <c r="D50" s="205" t="s">
        <v>938</v>
      </c>
      <c r="E50" s="205" t="s">
        <v>985</v>
      </c>
      <c r="F50" s="205"/>
      <c r="G50" s="206"/>
    </row>
    <row r="51" spans="1:7" ht="22.5">
      <c r="A51" s="11" t="s">
        <v>669</v>
      </c>
      <c r="B51" s="12"/>
      <c r="C51" s="207"/>
      <c r="D51" s="207" t="s">
        <v>938</v>
      </c>
      <c r="E51" s="207" t="s">
        <v>938</v>
      </c>
      <c r="F51" s="207"/>
      <c r="G51" s="208"/>
    </row>
    <row r="52" spans="1:7" ht="22.5">
      <c r="A52" s="11" t="s">
        <v>939</v>
      </c>
      <c r="B52" s="12"/>
      <c r="C52" s="207"/>
      <c r="D52" s="207" t="s">
        <v>938</v>
      </c>
      <c r="E52" s="207" t="s">
        <v>985</v>
      </c>
      <c r="F52" s="207"/>
      <c r="G52" s="208"/>
    </row>
    <row r="53" spans="1:7" ht="22.5">
      <c r="A53" s="11" t="s">
        <v>940</v>
      </c>
      <c r="B53" s="12"/>
      <c r="C53" s="207"/>
      <c r="D53" s="207" t="s">
        <v>938</v>
      </c>
      <c r="E53" s="207" t="s">
        <v>938</v>
      </c>
      <c r="F53" s="207"/>
      <c r="G53" s="208"/>
    </row>
    <row r="54" spans="1:7">
      <c r="A54" s="11" t="s">
        <v>941</v>
      </c>
      <c r="B54" s="12"/>
      <c r="C54" s="207"/>
      <c r="D54" s="207" t="s">
        <v>867</v>
      </c>
      <c r="E54" s="207" t="s">
        <v>938</v>
      </c>
      <c r="F54" s="207"/>
      <c r="G54" s="208"/>
    </row>
    <row r="55" spans="1:7" ht="15.75" thickBot="1">
      <c r="A55" s="11" t="s">
        <v>942</v>
      </c>
      <c r="B55" s="12"/>
      <c r="C55" s="207"/>
      <c r="D55" s="207" t="s">
        <v>938</v>
      </c>
      <c r="E55" s="207" t="s">
        <v>938</v>
      </c>
      <c r="F55" s="207"/>
      <c r="G55" s="208"/>
    </row>
    <row r="56" spans="1:7" ht="158.25" thickBot="1">
      <c r="A56" s="227" t="s">
        <v>1077</v>
      </c>
      <c r="B56" s="228" t="s">
        <v>986</v>
      </c>
      <c r="C56" s="229" t="s">
        <v>987</v>
      </c>
      <c r="D56" s="230" t="s">
        <v>988</v>
      </c>
      <c r="E56" s="230" t="s">
        <v>989</v>
      </c>
      <c r="F56" s="231" t="s">
        <v>990</v>
      </c>
      <c r="G56" s="232" t="s">
        <v>991</v>
      </c>
    </row>
    <row r="57" spans="1:7">
      <c r="A57" s="9" t="s">
        <v>937</v>
      </c>
      <c r="B57" s="10"/>
      <c r="C57" s="205"/>
      <c r="D57" s="205">
        <v>50000</v>
      </c>
      <c r="E57" s="205">
        <v>15000</v>
      </c>
      <c r="F57" s="205"/>
      <c r="G57" s="206"/>
    </row>
    <row r="58" spans="1:7" ht="15" customHeight="1">
      <c r="A58" s="11" t="s">
        <v>669</v>
      </c>
      <c r="B58" s="12"/>
      <c r="C58" s="207"/>
      <c r="D58" s="207" t="s">
        <v>938</v>
      </c>
      <c r="E58" s="207" t="s">
        <v>938</v>
      </c>
      <c r="F58" s="207"/>
      <c r="G58" s="208"/>
    </row>
    <row r="59" spans="1:7" ht="15" customHeight="1">
      <c r="A59" s="11" t="s">
        <v>939</v>
      </c>
      <c r="B59" s="12"/>
      <c r="C59" s="207"/>
      <c r="D59" s="207" t="s">
        <v>938</v>
      </c>
      <c r="E59" s="207" t="s">
        <v>938</v>
      </c>
      <c r="F59" s="207"/>
      <c r="G59" s="208"/>
    </row>
    <row r="60" spans="1:7" ht="15" customHeight="1">
      <c r="A60" s="11" t="s">
        <v>940</v>
      </c>
      <c r="B60" s="12"/>
      <c r="C60" s="207"/>
      <c r="D60" s="207" t="s">
        <v>938</v>
      </c>
      <c r="E60" s="207" t="s">
        <v>938</v>
      </c>
      <c r="F60" s="207"/>
      <c r="G60" s="208"/>
    </row>
    <row r="61" spans="1:7">
      <c r="A61" s="11" t="s">
        <v>941</v>
      </c>
      <c r="B61" s="12"/>
      <c r="C61" s="207"/>
      <c r="D61" s="207" t="s">
        <v>938</v>
      </c>
      <c r="E61" s="207" t="s">
        <v>938</v>
      </c>
      <c r="F61" s="207"/>
      <c r="G61" s="208"/>
    </row>
    <row r="62" spans="1:7" ht="15.75" thickBot="1">
      <c r="A62" s="11" t="s">
        <v>942</v>
      </c>
      <c r="B62" s="12"/>
      <c r="C62" s="207"/>
      <c r="D62" s="207">
        <v>50000</v>
      </c>
      <c r="E62" s="207">
        <v>15000</v>
      </c>
      <c r="F62" s="207"/>
      <c r="G62" s="208"/>
    </row>
    <row r="63" spans="1:7" ht="203.25" thickBot="1">
      <c r="A63" s="227" t="s">
        <v>1078</v>
      </c>
      <c r="B63" s="228" t="s">
        <v>992</v>
      </c>
      <c r="C63" s="229" t="s">
        <v>993</v>
      </c>
      <c r="D63" s="230" t="s">
        <v>994</v>
      </c>
      <c r="E63" s="230" t="s">
        <v>995</v>
      </c>
      <c r="F63" s="231" t="s">
        <v>996</v>
      </c>
      <c r="G63" s="232" t="s">
        <v>991</v>
      </c>
    </row>
    <row r="64" spans="1:7">
      <c r="A64" s="9" t="s">
        <v>937</v>
      </c>
      <c r="B64" s="10"/>
      <c r="C64" s="205"/>
      <c r="D64" s="205" t="s">
        <v>938</v>
      </c>
      <c r="E64" s="205" t="s">
        <v>966</v>
      </c>
      <c r="F64" s="205"/>
      <c r="G64" s="206"/>
    </row>
    <row r="65" spans="1:7" ht="22.5">
      <c r="A65" s="11" t="s">
        <v>669</v>
      </c>
      <c r="B65" s="12"/>
      <c r="C65" s="207"/>
      <c r="D65" s="207" t="s">
        <v>938</v>
      </c>
      <c r="E65" s="207" t="s">
        <v>938</v>
      </c>
      <c r="F65" s="207"/>
      <c r="G65" s="208"/>
    </row>
    <row r="66" spans="1:7" ht="22.5">
      <c r="A66" s="11" t="s">
        <v>939</v>
      </c>
      <c r="B66" s="12"/>
      <c r="C66" s="207"/>
      <c r="D66" s="207" t="s">
        <v>938</v>
      </c>
      <c r="E66" s="207" t="s">
        <v>938</v>
      </c>
      <c r="F66" s="207"/>
      <c r="G66" s="208"/>
    </row>
    <row r="67" spans="1:7" ht="22.5">
      <c r="A67" s="11" t="s">
        <v>940</v>
      </c>
      <c r="B67" s="12"/>
      <c r="C67" s="207"/>
      <c r="D67" s="207" t="s">
        <v>938</v>
      </c>
      <c r="E67" s="207" t="s">
        <v>938</v>
      </c>
      <c r="F67" s="207"/>
      <c r="G67" s="208"/>
    </row>
    <row r="68" spans="1:7" ht="22.5">
      <c r="A68" s="11" t="s">
        <v>965</v>
      </c>
      <c r="B68" s="12"/>
      <c r="C68" s="207"/>
      <c r="D68" s="207" t="s">
        <v>938</v>
      </c>
      <c r="E68" s="207" t="s">
        <v>966</v>
      </c>
      <c r="F68" s="207"/>
      <c r="G68" s="208"/>
    </row>
    <row r="69" spans="1:7">
      <c r="A69" s="11" t="s">
        <v>941</v>
      </c>
      <c r="B69" s="12"/>
      <c r="C69" s="207"/>
      <c r="D69" s="207" t="s">
        <v>867</v>
      </c>
      <c r="E69" s="207" t="s">
        <v>938</v>
      </c>
      <c r="F69" s="207"/>
      <c r="G69" s="208"/>
    </row>
    <row r="70" spans="1:7">
      <c r="A70" s="11" t="s">
        <v>942</v>
      </c>
      <c r="B70" s="12"/>
      <c r="C70" s="207"/>
      <c r="D70" s="207" t="s">
        <v>938</v>
      </c>
      <c r="E70" s="207" t="s">
        <v>938</v>
      </c>
      <c r="F70" s="207"/>
      <c r="G70" s="208"/>
    </row>
    <row r="71" spans="1:7" ht="15" customHeight="1" thickBot="1">
      <c r="A71" s="624" t="s">
        <v>997</v>
      </c>
      <c r="B71" s="624"/>
      <c r="C71" s="624"/>
      <c r="D71" s="624"/>
      <c r="E71" s="624"/>
      <c r="F71" s="624"/>
      <c r="G71" s="624"/>
    </row>
    <row r="72" spans="1:7" ht="192.75" customHeight="1" thickBot="1">
      <c r="A72" s="227" t="s">
        <v>1079</v>
      </c>
      <c r="B72" s="228" t="s">
        <v>998</v>
      </c>
      <c r="C72" s="229" t="s">
        <v>999</v>
      </c>
      <c r="D72" s="230" t="s">
        <v>1000</v>
      </c>
      <c r="E72" s="230" t="s">
        <v>1000</v>
      </c>
      <c r="F72" s="231" t="s">
        <v>996</v>
      </c>
      <c r="G72" s="232"/>
    </row>
    <row r="73" spans="1:7" ht="298.5" customHeight="1" thickBot="1">
      <c r="A73" s="227" t="s">
        <v>1080</v>
      </c>
      <c r="B73" s="228" t="s">
        <v>1001</v>
      </c>
      <c r="C73" s="229" t="s">
        <v>1002</v>
      </c>
      <c r="D73" s="230" t="s">
        <v>1003</v>
      </c>
      <c r="E73" s="230" t="s">
        <v>1004</v>
      </c>
      <c r="F73" s="231" t="s">
        <v>996</v>
      </c>
      <c r="G73" s="232" t="s">
        <v>1005</v>
      </c>
    </row>
    <row r="74" spans="1:7">
      <c r="A74" s="9" t="s">
        <v>937</v>
      </c>
      <c r="B74" s="10"/>
      <c r="C74" s="205"/>
      <c r="D74" s="205" t="s">
        <v>938</v>
      </c>
      <c r="E74" s="205" t="s">
        <v>1006</v>
      </c>
      <c r="F74" s="205"/>
      <c r="G74" s="206"/>
    </row>
    <row r="75" spans="1:7" ht="15" customHeight="1">
      <c r="A75" s="11" t="s">
        <v>669</v>
      </c>
      <c r="B75" s="12"/>
      <c r="C75" s="207"/>
      <c r="D75" s="207" t="s">
        <v>938</v>
      </c>
      <c r="E75" s="207" t="s">
        <v>938</v>
      </c>
      <c r="F75" s="207"/>
      <c r="G75" s="208"/>
    </row>
    <row r="76" spans="1:7" ht="15" customHeight="1">
      <c r="A76" s="11" t="s">
        <v>939</v>
      </c>
      <c r="B76" s="12"/>
      <c r="C76" s="207"/>
      <c r="D76" s="207" t="s">
        <v>938</v>
      </c>
      <c r="E76" s="207" t="s">
        <v>938</v>
      </c>
      <c r="F76" s="207"/>
      <c r="G76" s="208"/>
    </row>
    <row r="77" spans="1:7" ht="15" customHeight="1">
      <c r="A77" s="11" t="s">
        <v>940</v>
      </c>
      <c r="B77" s="12"/>
      <c r="C77" s="207"/>
      <c r="D77" s="207" t="s">
        <v>938</v>
      </c>
      <c r="E77" s="207" t="s">
        <v>1006</v>
      </c>
      <c r="F77" s="207"/>
      <c r="G77" s="208"/>
    </row>
    <row r="78" spans="1:7">
      <c r="A78" s="11" t="s">
        <v>941</v>
      </c>
      <c r="B78" s="12"/>
      <c r="C78" s="207"/>
      <c r="D78" s="207" t="s">
        <v>938</v>
      </c>
      <c r="E78" s="207" t="s">
        <v>938</v>
      </c>
      <c r="F78" s="207"/>
      <c r="G78" s="208"/>
    </row>
    <row r="79" spans="1:7" ht="15.75" thickBot="1">
      <c r="A79" s="11" t="s">
        <v>942</v>
      </c>
      <c r="B79" s="12"/>
      <c r="C79" s="207"/>
      <c r="D79" s="207" t="s">
        <v>938</v>
      </c>
      <c r="E79" s="207" t="s">
        <v>938</v>
      </c>
      <c r="F79" s="207"/>
      <c r="G79" s="208"/>
    </row>
    <row r="80" spans="1:7" ht="282" thickBot="1">
      <c r="A80" s="43" t="s">
        <v>1081</v>
      </c>
      <c r="B80" s="37" t="s">
        <v>1246</v>
      </c>
      <c r="C80" s="150" t="s">
        <v>1007</v>
      </c>
      <c r="D80" s="151" t="s">
        <v>1247</v>
      </c>
      <c r="E80" s="151" t="s">
        <v>1008</v>
      </c>
      <c r="F80" s="152" t="s">
        <v>1009</v>
      </c>
      <c r="G80" s="150"/>
    </row>
    <row r="81" spans="1:7">
      <c r="A81" s="9" t="s">
        <v>937</v>
      </c>
      <c r="B81" s="10"/>
      <c r="C81" s="205"/>
      <c r="D81" s="205" t="s">
        <v>956</v>
      </c>
      <c r="E81" s="205">
        <v>100000</v>
      </c>
      <c r="F81" s="205"/>
      <c r="G81" s="206"/>
    </row>
    <row r="82" spans="1:7" ht="22.5">
      <c r="A82" s="11" t="s">
        <v>669</v>
      </c>
      <c r="B82" s="12"/>
      <c r="C82" s="207"/>
      <c r="D82" s="207" t="s">
        <v>938</v>
      </c>
      <c r="E82" s="207" t="s">
        <v>938</v>
      </c>
      <c r="F82" s="207"/>
      <c r="G82" s="208"/>
    </row>
    <row r="83" spans="1:7" ht="22.5">
      <c r="A83" s="11" t="s">
        <v>939</v>
      </c>
      <c r="B83" s="12"/>
      <c r="C83" s="207"/>
      <c r="D83" s="207" t="s">
        <v>938</v>
      </c>
      <c r="E83" s="207" t="s">
        <v>938</v>
      </c>
      <c r="F83" s="207"/>
      <c r="G83" s="208"/>
    </row>
    <row r="84" spans="1:7" ht="22.5">
      <c r="A84" s="11" t="s">
        <v>940</v>
      </c>
      <c r="B84" s="12"/>
      <c r="C84" s="207"/>
      <c r="D84" s="207" t="s">
        <v>938</v>
      </c>
      <c r="E84" s="207" t="s">
        <v>938</v>
      </c>
      <c r="F84" s="207"/>
      <c r="G84" s="208"/>
    </row>
    <row r="85" spans="1:7" ht="22.5">
      <c r="A85" s="11" t="s">
        <v>965</v>
      </c>
      <c r="B85" s="12"/>
      <c r="C85" s="207"/>
      <c r="D85" s="207" t="s">
        <v>956</v>
      </c>
      <c r="E85" s="207" t="s">
        <v>956</v>
      </c>
      <c r="F85" s="207"/>
      <c r="G85" s="208"/>
    </row>
    <row r="86" spans="1:7">
      <c r="A86" s="11" t="s">
        <v>941</v>
      </c>
      <c r="B86" s="12"/>
      <c r="C86" s="207"/>
      <c r="D86" s="207" t="s">
        <v>867</v>
      </c>
      <c r="E86" s="207" t="s">
        <v>938</v>
      </c>
      <c r="F86" s="207"/>
      <c r="G86" s="208"/>
    </row>
    <row r="87" spans="1:7" ht="15.75" thickBot="1">
      <c r="A87" s="11" t="s">
        <v>942</v>
      </c>
      <c r="B87" s="12"/>
      <c r="C87" s="207"/>
      <c r="D87" s="207" t="s">
        <v>938</v>
      </c>
      <c r="E87" s="207" t="s">
        <v>938</v>
      </c>
      <c r="F87" s="207"/>
      <c r="G87" s="208"/>
    </row>
    <row r="88" spans="1:7" ht="203.25" thickBot="1">
      <c r="A88" s="227" t="s">
        <v>1082</v>
      </c>
      <c r="B88" s="228" t="s">
        <v>1010</v>
      </c>
      <c r="C88" s="229" t="s">
        <v>1011</v>
      </c>
      <c r="D88" s="230" t="s">
        <v>1012</v>
      </c>
      <c r="E88" s="230" t="s">
        <v>1013</v>
      </c>
      <c r="F88" s="231" t="s">
        <v>1014</v>
      </c>
      <c r="G88" s="232" t="s">
        <v>1015</v>
      </c>
    </row>
    <row r="89" spans="1:7">
      <c r="A89" s="9" t="s">
        <v>937</v>
      </c>
      <c r="B89" s="10"/>
      <c r="C89" s="205"/>
      <c r="D89" s="205" t="s">
        <v>1016</v>
      </c>
      <c r="E89" s="205" t="s">
        <v>962</v>
      </c>
      <c r="F89" s="205"/>
      <c r="G89" s="206"/>
    </row>
    <row r="90" spans="1:7" ht="22.5">
      <c r="A90" s="11" t="s">
        <v>669</v>
      </c>
      <c r="B90" s="12"/>
      <c r="C90" s="207"/>
      <c r="D90" s="207" t="s">
        <v>1017</v>
      </c>
      <c r="E90" s="207" t="s">
        <v>1018</v>
      </c>
      <c r="F90" s="207"/>
      <c r="G90" s="208"/>
    </row>
    <row r="91" spans="1:7" ht="22.5">
      <c r="A91" s="11" t="s">
        <v>939</v>
      </c>
      <c r="B91" s="12"/>
      <c r="C91" s="207"/>
      <c r="D91" s="207" t="s">
        <v>938</v>
      </c>
      <c r="E91" s="207" t="s">
        <v>938</v>
      </c>
      <c r="F91" s="207"/>
      <c r="G91" s="208"/>
    </row>
    <row r="92" spans="1:7" ht="22.5">
      <c r="A92" s="11" t="s">
        <v>940</v>
      </c>
      <c r="B92" s="12"/>
      <c r="C92" s="207"/>
      <c r="D92" s="207" t="s">
        <v>938</v>
      </c>
      <c r="E92" s="207" t="s">
        <v>938</v>
      </c>
      <c r="F92" s="207"/>
      <c r="G92" s="208"/>
    </row>
    <row r="93" spans="1:7" ht="22.5">
      <c r="A93" s="11" t="s">
        <v>965</v>
      </c>
      <c r="B93" s="12"/>
      <c r="C93" s="207"/>
      <c r="D93" s="207" t="s">
        <v>938</v>
      </c>
      <c r="E93" s="207" t="s">
        <v>966</v>
      </c>
      <c r="F93" s="207"/>
      <c r="G93" s="208"/>
    </row>
    <row r="94" spans="1:7">
      <c r="A94" s="11" t="s">
        <v>941</v>
      </c>
      <c r="B94" s="12"/>
      <c r="C94" s="207"/>
      <c r="D94" s="207" t="s">
        <v>1019</v>
      </c>
      <c r="E94" s="207" t="s">
        <v>867</v>
      </c>
      <c r="F94" s="207"/>
      <c r="G94" s="208"/>
    </row>
    <row r="95" spans="1:7" ht="15.75" thickBot="1">
      <c r="A95" s="11" t="s">
        <v>942</v>
      </c>
      <c r="B95" s="12"/>
      <c r="C95" s="207"/>
      <c r="D95" s="207" t="s">
        <v>938</v>
      </c>
      <c r="E95" s="207" t="s">
        <v>938</v>
      </c>
      <c r="F95" s="207"/>
      <c r="G95" s="208"/>
    </row>
    <row r="96" spans="1:7" ht="203.25" thickBot="1">
      <c r="A96" s="227" t="s">
        <v>1083</v>
      </c>
      <c r="B96" s="228" t="s">
        <v>1020</v>
      </c>
      <c r="C96" s="229" t="s">
        <v>1021</v>
      </c>
      <c r="D96" s="230" t="s">
        <v>1022</v>
      </c>
      <c r="E96" s="230" t="s">
        <v>1023</v>
      </c>
      <c r="F96" s="231" t="s">
        <v>1014</v>
      </c>
      <c r="G96" s="232" t="s">
        <v>1015</v>
      </c>
    </row>
    <row r="97" spans="1:7">
      <c r="A97" s="9" t="s">
        <v>937</v>
      </c>
      <c r="B97" s="10"/>
      <c r="C97" s="205"/>
      <c r="D97" s="205" t="s">
        <v>938</v>
      </c>
      <c r="E97" s="205" t="s">
        <v>938</v>
      </c>
      <c r="F97" s="205"/>
      <c r="G97" s="206"/>
    </row>
    <row r="98" spans="1:7" ht="15" customHeight="1">
      <c r="A98" s="11" t="s">
        <v>669</v>
      </c>
      <c r="B98" s="12"/>
      <c r="C98" s="207"/>
      <c r="D98" s="207" t="s">
        <v>938</v>
      </c>
      <c r="E98" s="207" t="s">
        <v>938</v>
      </c>
      <c r="F98" s="207"/>
      <c r="G98" s="208"/>
    </row>
    <row r="99" spans="1:7" ht="15" customHeight="1">
      <c r="A99" s="11" t="s">
        <v>939</v>
      </c>
      <c r="B99" s="12"/>
      <c r="C99" s="207"/>
      <c r="D99" s="207" t="s">
        <v>938</v>
      </c>
      <c r="E99" s="207" t="s">
        <v>938</v>
      </c>
      <c r="F99" s="207"/>
      <c r="G99" s="208"/>
    </row>
    <row r="100" spans="1:7" ht="15" customHeight="1">
      <c r="A100" s="11" t="s">
        <v>940</v>
      </c>
      <c r="B100" s="12"/>
      <c r="C100" s="207"/>
      <c r="D100" s="207" t="s">
        <v>938</v>
      </c>
      <c r="E100" s="207" t="s">
        <v>938</v>
      </c>
      <c r="F100" s="207"/>
      <c r="G100" s="208"/>
    </row>
    <row r="101" spans="1:7">
      <c r="A101" s="11" t="s">
        <v>941</v>
      </c>
      <c r="B101" s="12"/>
      <c r="C101" s="207"/>
      <c r="D101" s="207" t="s">
        <v>867</v>
      </c>
      <c r="E101" s="207" t="s">
        <v>867</v>
      </c>
      <c r="F101" s="207"/>
      <c r="G101" s="208"/>
    </row>
    <row r="102" spans="1:7">
      <c r="A102" s="11" t="s">
        <v>942</v>
      </c>
      <c r="B102" s="12"/>
      <c r="C102" s="207"/>
      <c r="D102" s="207" t="s">
        <v>938</v>
      </c>
      <c r="E102" s="207" t="s">
        <v>938</v>
      </c>
      <c r="F102" s="207"/>
      <c r="G102" s="208"/>
    </row>
    <row r="103" spans="1:7" ht="15.75" thickBot="1">
      <c r="A103" s="624" t="s">
        <v>1024</v>
      </c>
      <c r="B103" s="624"/>
      <c r="C103" s="624"/>
      <c r="D103" s="624"/>
      <c r="E103" s="624"/>
      <c r="F103" s="624"/>
      <c r="G103" s="624"/>
    </row>
    <row r="104" spans="1:7" ht="75" customHeight="1" thickBot="1">
      <c r="A104" s="43" t="s">
        <v>1084</v>
      </c>
      <c r="B104" s="37" t="s">
        <v>1025</v>
      </c>
      <c r="C104" s="150" t="s">
        <v>1026</v>
      </c>
      <c r="D104" s="151" t="s">
        <v>1027</v>
      </c>
      <c r="E104" s="151" t="s">
        <v>1027</v>
      </c>
      <c r="F104" s="152" t="s">
        <v>1028</v>
      </c>
      <c r="G104" s="153"/>
    </row>
    <row r="105" spans="1:7" ht="113.25" thickBot="1">
      <c r="A105" s="227" t="s">
        <v>1085</v>
      </c>
      <c r="B105" s="228" t="s">
        <v>1029</v>
      </c>
      <c r="C105" s="229" t="s">
        <v>1030</v>
      </c>
      <c r="D105" s="230" t="s">
        <v>1031</v>
      </c>
      <c r="E105" s="230" t="s">
        <v>1031</v>
      </c>
      <c r="F105" s="231" t="s">
        <v>1032</v>
      </c>
      <c r="G105" s="232" t="s">
        <v>1033</v>
      </c>
    </row>
    <row r="106" spans="1:7">
      <c r="A106" s="9" t="s">
        <v>937</v>
      </c>
      <c r="B106" s="10"/>
      <c r="C106" s="205"/>
      <c r="D106" s="205" t="s">
        <v>1034</v>
      </c>
      <c r="E106" s="205" t="s">
        <v>1035</v>
      </c>
      <c r="F106" s="205"/>
      <c r="G106" s="206"/>
    </row>
    <row r="107" spans="1:7" ht="22.5">
      <c r="A107" s="11" t="s">
        <v>669</v>
      </c>
      <c r="B107" s="12"/>
      <c r="C107" s="207"/>
      <c r="D107" s="207" t="s">
        <v>1036</v>
      </c>
      <c r="E107" s="207" t="s">
        <v>1037</v>
      </c>
      <c r="F107" s="207"/>
      <c r="G107" s="208"/>
    </row>
    <row r="108" spans="1:7" ht="22.5">
      <c r="A108" s="11" t="s">
        <v>939</v>
      </c>
      <c r="B108" s="12"/>
      <c r="C108" s="207"/>
      <c r="D108" s="207" t="s">
        <v>938</v>
      </c>
      <c r="E108" s="207" t="s">
        <v>938</v>
      </c>
      <c r="F108" s="207"/>
      <c r="G108" s="208"/>
    </row>
    <row r="109" spans="1:7" ht="22.5">
      <c r="A109" s="11" t="s">
        <v>940</v>
      </c>
      <c r="B109" s="12"/>
      <c r="C109" s="207"/>
      <c r="D109" s="207" t="s">
        <v>1038</v>
      </c>
      <c r="E109" s="207" t="s">
        <v>950</v>
      </c>
      <c r="F109" s="207"/>
      <c r="G109" s="208"/>
    </row>
    <row r="110" spans="1:7">
      <c r="A110" s="11" t="s">
        <v>941</v>
      </c>
      <c r="B110" s="12"/>
      <c r="C110" s="207"/>
      <c r="D110" s="207" t="s">
        <v>938</v>
      </c>
      <c r="E110" s="207" t="s">
        <v>938</v>
      </c>
      <c r="F110" s="207"/>
      <c r="G110" s="208"/>
    </row>
    <row r="111" spans="1:7" ht="15.75" thickBot="1">
      <c r="A111" s="11" t="s">
        <v>942</v>
      </c>
      <c r="B111" s="12"/>
      <c r="C111" s="207"/>
      <c r="D111" s="207" t="s">
        <v>938</v>
      </c>
      <c r="E111" s="207" t="s">
        <v>938</v>
      </c>
      <c r="F111" s="207"/>
      <c r="G111" s="208"/>
    </row>
    <row r="112" spans="1:7" ht="91.5" customHeight="1" thickBot="1">
      <c r="A112" s="43" t="s">
        <v>1086</v>
      </c>
      <c r="B112" s="37" t="s">
        <v>1039</v>
      </c>
      <c r="C112" s="150" t="s">
        <v>1040</v>
      </c>
      <c r="D112" s="151" t="s">
        <v>1041</v>
      </c>
      <c r="E112" s="151" t="s">
        <v>1042</v>
      </c>
      <c r="F112" s="152" t="s">
        <v>1043</v>
      </c>
      <c r="G112" s="153" t="s">
        <v>1033</v>
      </c>
    </row>
    <row r="113" spans="1:7" ht="147" thickBot="1">
      <c r="A113" s="227" t="s">
        <v>1087</v>
      </c>
      <c r="B113" s="228" t="s">
        <v>1044</v>
      </c>
      <c r="C113" s="229" t="s">
        <v>1045</v>
      </c>
      <c r="D113" s="230" t="s">
        <v>1046</v>
      </c>
      <c r="E113" s="230" t="s">
        <v>1047</v>
      </c>
      <c r="F113" s="231" t="s">
        <v>1048</v>
      </c>
      <c r="G113" s="232" t="s">
        <v>1049</v>
      </c>
    </row>
    <row r="114" spans="1:7">
      <c r="A114" s="9" t="s">
        <v>937</v>
      </c>
      <c r="B114" s="10"/>
      <c r="C114" s="205"/>
      <c r="D114" s="205" t="s">
        <v>1050</v>
      </c>
      <c r="E114" s="205" t="s">
        <v>938</v>
      </c>
      <c r="F114" s="205"/>
      <c r="G114" s="206"/>
    </row>
    <row r="115" spans="1:7" ht="22.5">
      <c r="A115" s="11" t="s">
        <v>669</v>
      </c>
      <c r="B115" s="12"/>
      <c r="C115" s="207"/>
      <c r="D115" s="207" t="s">
        <v>938</v>
      </c>
      <c r="E115" s="207" t="s">
        <v>938</v>
      </c>
      <c r="F115" s="207"/>
      <c r="G115" s="208"/>
    </row>
    <row r="116" spans="1:7" ht="22.5">
      <c r="A116" s="11" t="s">
        <v>939</v>
      </c>
      <c r="B116" s="12"/>
      <c r="C116" s="207"/>
      <c r="D116" s="207" t="s">
        <v>938</v>
      </c>
      <c r="E116" s="207" t="s">
        <v>938</v>
      </c>
      <c r="F116" s="207"/>
      <c r="G116" s="208"/>
    </row>
    <row r="117" spans="1:7" ht="22.5">
      <c r="A117" s="11" t="s">
        <v>940</v>
      </c>
      <c r="B117" s="12"/>
      <c r="C117" s="207"/>
      <c r="D117" s="207" t="s">
        <v>938</v>
      </c>
      <c r="E117" s="207" t="s">
        <v>938</v>
      </c>
      <c r="F117" s="207"/>
      <c r="G117" s="208"/>
    </row>
    <row r="118" spans="1:7">
      <c r="A118" s="11" t="s">
        <v>941</v>
      </c>
      <c r="B118" s="12"/>
      <c r="C118" s="207"/>
      <c r="D118" s="207" t="s">
        <v>1050</v>
      </c>
      <c r="E118" s="207" t="s">
        <v>938</v>
      </c>
      <c r="F118" s="207"/>
      <c r="G118" s="208"/>
    </row>
    <row r="119" spans="1:7" ht="15.75" thickBot="1">
      <c r="A119" s="11" t="s">
        <v>942</v>
      </c>
      <c r="B119" s="12"/>
      <c r="C119" s="207"/>
      <c r="D119" s="207" t="s">
        <v>938</v>
      </c>
      <c r="E119" s="207" t="s">
        <v>938</v>
      </c>
      <c r="F119" s="207"/>
      <c r="G119" s="208"/>
    </row>
    <row r="120" spans="1:7" ht="135.75" thickBot="1">
      <c r="A120" s="227" t="s">
        <v>1088</v>
      </c>
      <c r="B120" s="228" t="s">
        <v>1051</v>
      </c>
      <c r="C120" s="229" t="s">
        <v>1052</v>
      </c>
      <c r="D120" s="230" t="s">
        <v>1053</v>
      </c>
      <c r="E120" s="229" t="s">
        <v>1054</v>
      </c>
      <c r="F120" s="229" t="s">
        <v>1055</v>
      </c>
      <c r="G120" s="232" t="s">
        <v>1056</v>
      </c>
    </row>
    <row r="121" spans="1:7">
      <c r="A121" s="9" t="s">
        <v>937</v>
      </c>
      <c r="B121" s="10"/>
      <c r="C121" s="205"/>
      <c r="D121" s="205">
        <v>25000</v>
      </c>
      <c r="E121" s="205">
        <v>25000</v>
      </c>
      <c r="F121" s="205"/>
      <c r="G121" s="206"/>
    </row>
    <row r="122" spans="1:7" ht="22.5">
      <c r="A122" s="11" t="s">
        <v>669</v>
      </c>
      <c r="B122" s="12"/>
      <c r="C122" s="207"/>
      <c r="D122" s="207" t="s">
        <v>1057</v>
      </c>
      <c r="E122" s="207" t="s">
        <v>1057</v>
      </c>
      <c r="F122" s="207"/>
      <c r="G122" s="208"/>
    </row>
    <row r="123" spans="1:7" ht="22.5">
      <c r="A123" s="11" t="s">
        <v>939</v>
      </c>
      <c r="B123" s="12"/>
      <c r="C123" s="207"/>
      <c r="D123" s="207" t="s">
        <v>938</v>
      </c>
      <c r="E123" s="207" t="s">
        <v>938</v>
      </c>
      <c r="F123" s="207"/>
      <c r="G123" s="208"/>
    </row>
    <row r="124" spans="1:7" ht="22.5">
      <c r="A124" s="11" t="s">
        <v>940</v>
      </c>
      <c r="B124" s="12"/>
      <c r="C124" s="207"/>
      <c r="D124" s="207" t="s">
        <v>938</v>
      </c>
      <c r="E124" s="207" t="s">
        <v>950</v>
      </c>
      <c r="F124" s="207"/>
      <c r="G124" s="208"/>
    </row>
    <row r="125" spans="1:7">
      <c r="A125" s="11" t="s">
        <v>941</v>
      </c>
      <c r="B125" s="12"/>
      <c r="C125" s="207"/>
      <c r="D125" s="207" t="s">
        <v>938</v>
      </c>
      <c r="E125" s="207" t="s">
        <v>938</v>
      </c>
      <c r="F125" s="207"/>
      <c r="G125" s="208"/>
    </row>
    <row r="126" spans="1:7" ht="15.75" thickBot="1">
      <c r="A126" s="11" t="s">
        <v>942</v>
      </c>
      <c r="B126" s="12"/>
      <c r="C126" s="207"/>
      <c r="D126" s="207" t="s">
        <v>938</v>
      </c>
      <c r="E126" s="207" t="s">
        <v>938</v>
      </c>
      <c r="F126" s="207"/>
      <c r="G126" s="208"/>
    </row>
    <row r="127" spans="1:7" ht="68.25" thickBot="1">
      <c r="A127" s="43" t="s">
        <v>1089</v>
      </c>
      <c r="B127" s="37" t="s">
        <v>1058</v>
      </c>
      <c r="C127" s="150"/>
      <c r="D127" s="151" t="s">
        <v>1059</v>
      </c>
      <c r="E127" s="151" t="s">
        <v>1059</v>
      </c>
      <c r="F127" s="152"/>
      <c r="G127" s="153"/>
    </row>
    <row r="128" spans="1:7" ht="45.75" thickBot="1">
      <c r="A128" s="227" t="s">
        <v>1090</v>
      </c>
      <c r="B128" s="228" t="s">
        <v>1060</v>
      </c>
      <c r="C128" s="229" t="s">
        <v>1061</v>
      </c>
      <c r="D128" s="230" t="s">
        <v>1062</v>
      </c>
      <c r="E128" s="230" t="s">
        <v>1062</v>
      </c>
      <c r="F128" s="231"/>
      <c r="G128" s="232"/>
    </row>
    <row r="129" spans="1:8">
      <c r="A129" s="9" t="s">
        <v>937</v>
      </c>
      <c r="B129" s="10"/>
      <c r="C129" s="205"/>
      <c r="D129" s="205" t="s">
        <v>1063</v>
      </c>
      <c r="E129" s="205" t="s">
        <v>1064</v>
      </c>
      <c r="F129" s="205"/>
      <c r="G129" s="206"/>
    </row>
    <row r="130" spans="1:8" ht="15" customHeight="1">
      <c r="A130" s="11" t="s">
        <v>669</v>
      </c>
      <c r="B130" s="12"/>
      <c r="C130" s="207"/>
      <c r="D130" s="207" t="s">
        <v>1065</v>
      </c>
      <c r="E130" s="207" t="s">
        <v>1066</v>
      </c>
      <c r="F130" s="207"/>
      <c r="G130" s="208"/>
    </row>
    <row r="131" spans="1:8" ht="15" customHeight="1">
      <c r="A131" s="11" t="s">
        <v>939</v>
      </c>
      <c r="B131" s="12"/>
      <c r="C131" s="207"/>
      <c r="D131" s="207" t="s">
        <v>938</v>
      </c>
      <c r="E131" s="207" t="s">
        <v>938</v>
      </c>
      <c r="F131" s="207"/>
      <c r="G131" s="208"/>
    </row>
    <row r="132" spans="1:8" ht="15" customHeight="1">
      <c r="A132" s="11" t="s">
        <v>940</v>
      </c>
      <c r="B132" s="12"/>
      <c r="C132" s="207"/>
      <c r="D132" s="207" t="s">
        <v>938</v>
      </c>
      <c r="E132" s="207" t="s">
        <v>938</v>
      </c>
      <c r="F132" s="207"/>
      <c r="G132" s="208"/>
    </row>
    <row r="133" spans="1:8">
      <c r="A133" s="11" t="s">
        <v>941</v>
      </c>
      <c r="B133" s="12"/>
      <c r="C133" s="207"/>
      <c r="D133" s="207" t="s">
        <v>938</v>
      </c>
      <c r="E133" s="207" t="s">
        <v>938</v>
      </c>
      <c r="F133" s="207"/>
      <c r="G133" s="208"/>
    </row>
    <row r="134" spans="1:8" ht="15.75" thickBot="1">
      <c r="A134" s="11" t="s">
        <v>942</v>
      </c>
      <c r="B134" s="12"/>
      <c r="C134" s="207"/>
      <c r="D134" s="207">
        <v>1500</v>
      </c>
      <c r="E134" s="207">
        <v>1500</v>
      </c>
      <c r="F134" s="207"/>
      <c r="G134" s="208"/>
    </row>
    <row r="135" spans="1:8" ht="120.75" customHeight="1" thickBot="1">
      <c r="A135" s="227" t="s">
        <v>1091</v>
      </c>
      <c r="B135" s="228" t="s">
        <v>1067</v>
      </c>
      <c r="C135" s="229" t="s">
        <v>1068</v>
      </c>
      <c r="D135" s="230" t="s">
        <v>1069</v>
      </c>
      <c r="E135" s="230" t="s">
        <v>1070</v>
      </c>
      <c r="F135" s="231"/>
      <c r="G135" s="232"/>
    </row>
    <row r="136" spans="1:8">
      <c r="A136" s="9" t="s">
        <v>937</v>
      </c>
      <c r="B136" s="10"/>
      <c r="C136" s="205"/>
      <c r="D136" s="205" t="s">
        <v>938</v>
      </c>
      <c r="E136" s="205" t="s">
        <v>938</v>
      </c>
      <c r="F136" s="205"/>
      <c r="G136" s="206"/>
    </row>
    <row r="137" spans="1:8" ht="22.5">
      <c r="A137" s="11" t="s">
        <v>669</v>
      </c>
      <c r="B137" s="12"/>
      <c r="C137" s="207"/>
      <c r="D137" s="207" t="s">
        <v>938</v>
      </c>
      <c r="E137" s="207" t="s">
        <v>938</v>
      </c>
      <c r="F137" s="207"/>
      <c r="G137" s="208"/>
    </row>
    <row r="138" spans="1:8" ht="22.5">
      <c r="A138" s="11" t="s">
        <v>939</v>
      </c>
      <c r="B138" s="12"/>
      <c r="C138" s="207"/>
      <c r="D138" s="207" t="s">
        <v>938</v>
      </c>
      <c r="E138" s="207" t="s">
        <v>938</v>
      </c>
      <c r="F138" s="207"/>
      <c r="G138" s="208"/>
    </row>
    <row r="139" spans="1:8" ht="22.5">
      <c r="A139" s="11" t="s">
        <v>940</v>
      </c>
      <c r="B139" s="12"/>
      <c r="C139" s="207"/>
      <c r="D139" s="207" t="s">
        <v>938</v>
      </c>
      <c r="E139" s="207" t="s">
        <v>938</v>
      </c>
      <c r="F139" s="207"/>
      <c r="G139" s="208"/>
    </row>
    <row r="140" spans="1:8">
      <c r="A140" s="11" t="s">
        <v>941</v>
      </c>
      <c r="B140" s="12"/>
      <c r="C140" s="207"/>
      <c r="D140" s="207" t="s">
        <v>938</v>
      </c>
      <c r="E140" s="207" t="s">
        <v>938</v>
      </c>
      <c r="F140" s="207"/>
      <c r="G140" s="208"/>
    </row>
    <row r="141" spans="1:8">
      <c r="A141" s="11" t="s">
        <v>942</v>
      </c>
      <c r="B141" s="12"/>
      <c r="C141" s="207"/>
      <c r="D141" s="207" t="s">
        <v>938</v>
      </c>
      <c r="E141" s="207" t="s">
        <v>938</v>
      </c>
      <c r="F141" s="207"/>
      <c r="G141" s="208"/>
    </row>
    <row r="143" spans="1:8">
      <c r="A143" s="623" t="s">
        <v>1071</v>
      </c>
      <c r="B143" s="623"/>
      <c r="C143" s="623"/>
      <c r="D143" s="623"/>
      <c r="E143" s="623"/>
      <c r="F143" s="623"/>
      <c r="G143" s="623"/>
      <c r="H143" s="623"/>
    </row>
  </sheetData>
  <mergeCells count="6">
    <mergeCell ref="B3:G3"/>
    <mergeCell ref="A143:H143"/>
    <mergeCell ref="A103:G103"/>
    <mergeCell ref="A71:G71"/>
    <mergeCell ref="A1:G1"/>
    <mergeCell ref="A4:G4"/>
  </mergeCells>
  <pageMargins left="0.7" right="0.7" top="0.75" bottom="0.75" header="0.3" footer="0.3"/>
  <pageSetup scale="7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S851"/>
  <sheetViews>
    <sheetView zoomScale="90" zoomScaleNormal="90" workbookViewId="0">
      <pane xSplit="1" ySplit="3" topLeftCell="B4" activePane="bottomRight" state="frozen"/>
      <selection pane="topRight" activeCell="B1" sqref="B1"/>
      <selection pane="bottomLeft" activeCell="A3" sqref="A3"/>
      <selection pane="bottomRight" activeCell="I2" sqref="A2:XFD3"/>
    </sheetView>
  </sheetViews>
  <sheetFormatPr defaultRowHeight="15"/>
  <cols>
    <col min="1" max="1" width="29.85546875" customWidth="1"/>
    <col min="2" max="2" width="27.42578125" customWidth="1"/>
    <col min="3" max="3" width="9.5703125" customWidth="1"/>
    <col min="4" max="4" width="20.140625" style="224" customWidth="1"/>
    <col min="5" max="5" width="19" style="224" customWidth="1"/>
    <col min="6" max="6" width="16.5703125" style="224" customWidth="1"/>
    <col min="7" max="7" width="15.28515625" style="224" customWidth="1"/>
    <col min="8" max="8" width="15.5703125" style="224" customWidth="1"/>
    <col min="9" max="45" width="9.140625" style="1"/>
  </cols>
  <sheetData>
    <row r="1" spans="1:8" ht="19.5" thickBot="1">
      <c r="A1" s="486" t="s">
        <v>1295</v>
      </c>
      <c r="B1" s="486"/>
      <c r="C1" s="486"/>
      <c r="D1" s="486"/>
      <c r="E1" s="486"/>
      <c r="F1" s="486"/>
      <c r="G1" s="486"/>
      <c r="H1" s="486"/>
    </row>
    <row r="2" spans="1:8" ht="15.75" customHeight="1" thickBot="1">
      <c r="A2" s="488"/>
      <c r="B2" s="490" t="s">
        <v>434</v>
      </c>
      <c r="C2" s="492" t="s">
        <v>1252</v>
      </c>
      <c r="D2" s="494" t="s">
        <v>344</v>
      </c>
      <c r="E2" s="495"/>
      <c r="F2" s="495"/>
      <c r="G2" s="495"/>
      <c r="H2" s="496"/>
    </row>
    <row r="3" spans="1:8" ht="28.5" customHeight="1" thickBot="1">
      <c r="A3" s="489"/>
      <c r="B3" s="491"/>
      <c r="C3" s="493"/>
      <c r="D3" s="285">
        <v>2014</v>
      </c>
      <c r="E3" s="286">
        <v>2015</v>
      </c>
      <c r="F3" s="192">
        <v>2016</v>
      </c>
      <c r="G3" s="192">
        <v>2017</v>
      </c>
      <c r="H3" s="287">
        <v>2018</v>
      </c>
    </row>
    <row r="4" spans="1:8" ht="64.5" thickBot="1">
      <c r="A4" s="353" t="s">
        <v>1297</v>
      </c>
      <c r="B4" s="487" t="s">
        <v>1298</v>
      </c>
      <c r="C4" s="479"/>
      <c r="D4" s="479"/>
      <c r="E4" s="479"/>
      <c r="F4" s="479"/>
      <c r="G4" s="479"/>
      <c r="H4" s="480"/>
    </row>
    <row r="5" spans="1:8" ht="158.25" thickBot="1">
      <c r="A5" s="275" t="s">
        <v>1296</v>
      </c>
      <c r="B5" s="276" t="s">
        <v>345</v>
      </c>
      <c r="C5" s="277"/>
      <c r="D5" s="304" t="s">
        <v>1299</v>
      </c>
      <c r="E5" s="304" t="s">
        <v>1299</v>
      </c>
      <c r="F5" s="304" t="s">
        <v>1299</v>
      </c>
      <c r="G5" s="304" t="s">
        <v>1299</v>
      </c>
      <c r="H5" s="386" t="s">
        <v>1299</v>
      </c>
    </row>
    <row r="6" spans="1:8">
      <c r="A6" s="184" t="s">
        <v>346</v>
      </c>
      <c r="B6" s="185"/>
      <c r="C6" s="185"/>
      <c r="D6" s="288">
        <v>24790516.609999999</v>
      </c>
      <c r="E6" s="288">
        <v>19537596</v>
      </c>
      <c r="F6" s="288">
        <v>19258924</v>
      </c>
      <c r="G6" s="288">
        <v>15878500</v>
      </c>
      <c r="H6" s="289">
        <v>15878500</v>
      </c>
    </row>
    <row r="7" spans="1:8">
      <c r="A7" s="186" t="s">
        <v>347</v>
      </c>
      <c r="B7" s="187"/>
      <c r="C7" s="187"/>
      <c r="D7" s="196">
        <v>6538919.0599999996</v>
      </c>
      <c r="E7" s="196">
        <v>3590000</v>
      </c>
      <c r="F7" s="196">
        <v>3790000</v>
      </c>
      <c r="G7" s="196">
        <v>3790000</v>
      </c>
      <c r="H7" s="290">
        <v>3790000</v>
      </c>
    </row>
    <row r="8" spans="1:8">
      <c r="A8" s="278" t="s">
        <v>4</v>
      </c>
      <c r="B8" s="189"/>
      <c r="C8" s="189"/>
      <c r="D8" s="198">
        <v>1095921.32</v>
      </c>
      <c r="E8" s="198">
        <v>339796</v>
      </c>
      <c r="F8" s="198">
        <v>20424</v>
      </c>
      <c r="G8" s="198">
        <v>0</v>
      </c>
      <c r="H8" s="199"/>
    </row>
    <row r="9" spans="1:8">
      <c r="A9" s="278" t="s">
        <v>348</v>
      </c>
      <c r="B9" s="189"/>
      <c r="C9" s="189"/>
      <c r="D9" s="198">
        <v>13000000</v>
      </c>
      <c r="E9" s="198">
        <v>13000000</v>
      </c>
      <c r="F9" s="198">
        <v>13000000</v>
      </c>
      <c r="G9" s="198">
        <v>12000000</v>
      </c>
      <c r="H9" s="199">
        <v>12000000</v>
      </c>
    </row>
    <row r="10" spans="1:8" ht="15.75" thickBot="1">
      <c r="A10" s="279" t="s">
        <v>349</v>
      </c>
      <c r="B10" s="280"/>
      <c r="C10" s="280"/>
      <c r="D10" s="291">
        <v>4155676.23</v>
      </c>
      <c r="E10" s="291">
        <v>2448500</v>
      </c>
      <c r="F10" s="291">
        <v>2448500</v>
      </c>
      <c r="G10" s="291" t="s">
        <v>350</v>
      </c>
      <c r="H10" s="292" t="s">
        <v>350</v>
      </c>
    </row>
    <row r="11" spans="1:8" ht="235.5" customHeight="1" thickBot="1">
      <c r="A11" s="60" t="s">
        <v>351</v>
      </c>
      <c r="B11" s="363" t="s">
        <v>1099</v>
      </c>
      <c r="C11" s="363"/>
      <c r="D11" s="364" t="s">
        <v>1098</v>
      </c>
      <c r="E11" s="364" t="s">
        <v>1100</v>
      </c>
      <c r="F11" s="364" t="s">
        <v>1100</v>
      </c>
      <c r="G11" s="364" t="s">
        <v>1100</v>
      </c>
      <c r="H11" s="365" t="s">
        <v>1100</v>
      </c>
    </row>
    <row r="12" spans="1:8" ht="23.25" customHeight="1">
      <c r="A12" s="158" t="s">
        <v>346</v>
      </c>
      <c r="B12" s="159" t="s">
        <v>352</v>
      </c>
      <c r="C12" s="160"/>
      <c r="D12" s="173">
        <v>18104595.289999999</v>
      </c>
      <c r="E12" s="173">
        <v>16019300</v>
      </c>
      <c r="F12" s="173">
        <v>15860000</v>
      </c>
      <c r="G12" s="293">
        <v>12500000</v>
      </c>
      <c r="H12" s="294">
        <v>12500000</v>
      </c>
    </row>
    <row r="13" spans="1:8">
      <c r="A13" s="162" t="s">
        <v>347</v>
      </c>
      <c r="B13" s="163"/>
      <c r="C13" s="164"/>
      <c r="D13" s="175">
        <v>948919.06</v>
      </c>
      <c r="E13" s="175">
        <v>500000</v>
      </c>
      <c r="F13" s="175">
        <v>500000</v>
      </c>
      <c r="G13" s="175">
        <v>500000</v>
      </c>
      <c r="H13" s="295">
        <v>500000</v>
      </c>
    </row>
    <row r="14" spans="1:8">
      <c r="A14" s="162" t="s">
        <v>4</v>
      </c>
      <c r="B14" s="163"/>
      <c r="C14" s="164"/>
      <c r="D14" s="175">
        <v>0</v>
      </c>
      <c r="E14" s="175">
        <v>0</v>
      </c>
      <c r="F14" s="175">
        <v>0</v>
      </c>
      <c r="G14" s="175">
        <v>0</v>
      </c>
      <c r="H14" s="295">
        <v>0</v>
      </c>
    </row>
    <row r="15" spans="1:8">
      <c r="A15" s="162" t="s">
        <v>348</v>
      </c>
      <c r="B15" s="163"/>
      <c r="C15" s="164"/>
      <c r="D15" s="175">
        <v>13000000</v>
      </c>
      <c r="E15" s="175">
        <v>13000000</v>
      </c>
      <c r="F15" s="175">
        <v>13000000</v>
      </c>
      <c r="G15" s="175">
        <v>12000000</v>
      </c>
      <c r="H15" s="295">
        <v>12000000</v>
      </c>
    </row>
    <row r="16" spans="1:8" ht="15.75" thickBot="1">
      <c r="A16" s="166" t="s">
        <v>349</v>
      </c>
      <c r="B16" s="167"/>
      <c r="C16" s="168"/>
      <c r="D16" s="296">
        <v>4155676.23</v>
      </c>
      <c r="E16" s="296">
        <v>2360000</v>
      </c>
      <c r="F16" s="296">
        <v>2360000</v>
      </c>
      <c r="G16" s="296">
        <v>0</v>
      </c>
      <c r="H16" s="297">
        <v>0</v>
      </c>
    </row>
    <row r="17" spans="1:8" ht="342" customHeight="1" thickBot="1">
      <c r="A17" s="281" t="s">
        <v>353</v>
      </c>
      <c r="B17" s="39" t="s">
        <v>1092</v>
      </c>
      <c r="C17" s="40"/>
      <c r="D17" s="298" t="s">
        <v>1093</v>
      </c>
      <c r="E17" s="299" t="s">
        <v>1094</v>
      </c>
      <c r="F17" s="299" t="s">
        <v>1095</v>
      </c>
      <c r="G17" s="299" t="s">
        <v>354</v>
      </c>
      <c r="H17" s="300" t="s">
        <v>354</v>
      </c>
    </row>
    <row r="18" spans="1:8" ht="22.5">
      <c r="A18" s="158" t="s">
        <v>346</v>
      </c>
      <c r="B18" s="159" t="s">
        <v>352</v>
      </c>
      <c r="C18" s="160"/>
      <c r="D18" s="173" t="s">
        <v>355</v>
      </c>
      <c r="E18" s="173" t="s">
        <v>356</v>
      </c>
      <c r="F18" s="173" t="s">
        <v>355</v>
      </c>
      <c r="G18" s="173">
        <v>0</v>
      </c>
      <c r="H18" s="294">
        <v>0</v>
      </c>
    </row>
    <row r="19" spans="1:8">
      <c r="A19" s="162" t="s">
        <v>347</v>
      </c>
      <c r="B19" s="163"/>
      <c r="C19" s="164"/>
      <c r="D19" s="175">
        <v>0</v>
      </c>
      <c r="E19" s="175">
        <v>0</v>
      </c>
      <c r="F19" s="175">
        <v>0</v>
      </c>
      <c r="G19" s="175">
        <v>0</v>
      </c>
      <c r="H19" s="295">
        <v>0</v>
      </c>
    </row>
    <row r="20" spans="1:8">
      <c r="A20" s="162" t="s">
        <v>4</v>
      </c>
      <c r="B20" s="163"/>
      <c r="C20" s="164"/>
      <c r="D20" s="175">
        <v>0</v>
      </c>
      <c r="E20" s="175" t="s">
        <v>357</v>
      </c>
      <c r="F20" s="175">
        <v>0</v>
      </c>
      <c r="G20" s="175">
        <v>0</v>
      </c>
      <c r="H20" s="295">
        <v>0</v>
      </c>
    </row>
    <row r="21" spans="1:8">
      <c r="A21" s="162" t="s">
        <v>348</v>
      </c>
      <c r="B21" s="163"/>
      <c r="C21" s="164"/>
      <c r="D21" s="175">
        <v>0</v>
      </c>
      <c r="E21" s="175">
        <v>0</v>
      </c>
      <c r="F21" s="175">
        <v>0</v>
      </c>
      <c r="G21" s="175">
        <v>0</v>
      </c>
      <c r="H21" s="295">
        <v>0</v>
      </c>
    </row>
    <row r="22" spans="1:8" ht="15.75" thickBot="1">
      <c r="A22" s="166" t="s">
        <v>349</v>
      </c>
      <c r="B22" s="167"/>
      <c r="C22" s="168"/>
      <c r="D22" s="296" t="s">
        <v>355</v>
      </c>
      <c r="E22" s="296" t="s">
        <v>355</v>
      </c>
      <c r="F22" s="296" t="s">
        <v>355</v>
      </c>
      <c r="G22" s="296">
        <v>0</v>
      </c>
      <c r="H22" s="297">
        <v>0</v>
      </c>
    </row>
    <row r="23" spans="1:8" ht="79.5" thickBot="1">
      <c r="A23" s="281" t="s">
        <v>358</v>
      </c>
      <c r="B23" s="39" t="s">
        <v>1253</v>
      </c>
      <c r="C23" s="40"/>
      <c r="D23" s="298" t="s">
        <v>359</v>
      </c>
      <c r="E23" s="299" t="s">
        <v>359</v>
      </c>
      <c r="F23" s="299" t="s">
        <v>360</v>
      </c>
      <c r="G23" s="299" t="s">
        <v>354</v>
      </c>
      <c r="H23" s="300" t="s">
        <v>354</v>
      </c>
    </row>
    <row r="24" spans="1:8" ht="22.5">
      <c r="A24" s="158" t="s">
        <v>346</v>
      </c>
      <c r="B24" s="159" t="s">
        <v>352</v>
      </c>
      <c r="C24" s="160"/>
      <c r="D24" s="173" t="s">
        <v>361</v>
      </c>
      <c r="E24" s="173" t="s">
        <v>361</v>
      </c>
      <c r="F24" s="173" t="s">
        <v>361</v>
      </c>
      <c r="G24" s="173">
        <v>0</v>
      </c>
      <c r="H24" s="294">
        <v>0</v>
      </c>
    </row>
    <row r="25" spans="1:8">
      <c r="A25" s="162" t="s">
        <v>347</v>
      </c>
      <c r="B25" s="163"/>
      <c r="C25" s="164"/>
      <c r="D25" s="175">
        <v>0</v>
      </c>
      <c r="E25" s="175">
        <v>0</v>
      </c>
      <c r="F25" s="175">
        <v>0</v>
      </c>
      <c r="G25" s="175">
        <v>0</v>
      </c>
      <c r="H25" s="295">
        <v>0</v>
      </c>
    </row>
    <row r="26" spans="1:8">
      <c r="A26" s="162" t="s">
        <v>4</v>
      </c>
      <c r="B26" s="163"/>
      <c r="C26" s="164"/>
      <c r="D26" s="175">
        <v>0</v>
      </c>
      <c r="E26" s="175">
        <v>0</v>
      </c>
      <c r="F26" s="175">
        <v>0</v>
      </c>
      <c r="G26" s="175">
        <v>0</v>
      </c>
      <c r="H26" s="295">
        <v>0</v>
      </c>
    </row>
    <row r="27" spans="1:8">
      <c r="A27" s="162" t="s">
        <v>348</v>
      </c>
      <c r="B27" s="163"/>
      <c r="C27" s="164"/>
      <c r="D27" s="175" t="s">
        <v>361</v>
      </c>
      <c r="E27" s="175" t="s">
        <v>361</v>
      </c>
      <c r="F27" s="175" t="s">
        <v>361</v>
      </c>
      <c r="G27" s="175">
        <v>0</v>
      </c>
      <c r="H27" s="295">
        <v>0</v>
      </c>
    </row>
    <row r="28" spans="1:8" ht="15.75" thickBot="1">
      <c r="A28" s="166" t="s">
        <v>349</v>
      </c>
      <c r="B28" s="167"/>
      <c r="C28" s="168"/>
      <c r="D28" s="296">
        <v>0</v>
      </c>
      <c r="E28" s="296">
        <v>0</v>
      </c>
      <c r="F28" s="296">
        <v>0</v>
      </c>
      <c r="G28" s="296">
        <v>0</v>
      </c>
      <c r="H28" s="297">
        <v>0</v>
      </c>
    </row>
    <row r="29" spans="1:8" ht="124.5" thickBot="1">
      <c r="A29" s="281" t="s">
        <v>1096</v>
      </c>
      <c r="B29" s="39" t="s">
        <v>1254</v>
      </c>
      <c r="C29" s="40"/>
      <c r="D29" s="298" t="s">
        <v>1255</v>
      </c>
      <c r="E29" s="308" t="s">
        <v>1097</v>
      </c>
      <c r="F29" s="308" t="s">
        <v>1097</v>
      </c>
      <c r="G29" s="308" t="s">
        <v>1097</v>
      </c>
      <c r="H29" s="309" t="s">
        <v>1300</v>
      </c>
    </row>
    <row r="30" spans="1:8">
      <c r="A30" s="158" t="s">
        <v>346</v>
      </c>
      <c r="B30" s="159"/>
      <c r="C30" s="160"/>
      <c r="D30" s="173">
        <v>500000</v>
      </c>
      <c r="E30" s="173">
        <v>500000</v>
      </c>
      <c r="F30" s="173">
        <v>500000</v>
      </c>
      <c r="G30" s="173">
        <v>500000</v>
      </c>
      <c r="H30" s="294">
        <v>500000</v>
      </c>
    </row>
    <row r="31" spans="1:8">
      <c r="A31" s="162" t="s">
        <v>347</v>
      </c>
      <c r="B31" s="163"/>
      <c r="C31" s="164"/>
      <c r="D31" s="175">
        <v>500000</v>
      </c>
      <c r="E31" s="175">
        <v>500000</v>
      </c>
      <c r="F31" s="175">
        <v>500000</v>
      </c>
      <c r="G31" s="175">
        <v>500000</v>
      </c>
      <c r="H31" s="295">
        <v>500000</v>
      </c>
    </row>
    <row r="32" spans="1:8">
      <c r="A32" s="162" t="s">
        <v>4</v>
      </c>
      <c r="B32" s="163"/>
      <c r="C32" s="164"/>
      <c r="D32" s="175">
        <v>0</v>
      </c>
      <c r="E32" s="175">
        <v>0</v>
      </c>
      <c r="F32" s="175">
        <v>0</v>
      </c>
      <c r="G32" s="175">
        <v>0</v>
      </c>
      <c r="H32" s="295">
        <v>0</v>
      </c>
    </row>
    <row r="33" spans="1:8" ht="15.75" thickBot="1">
      <c r="A33" s="166" t="s">
        <v>349</v>
      </c>
      <c r="B33" s="167"/>
      <c r="C33" s="168"/>
      <c r="D33" s="296">
        <v>0</v>
      </c>
      <c r="E33" s="296">
        <v>0</v>
      </c>
      <c r="F33" s="296">
        <v>0</v>
      </c>
      <c r="G33" s="296">
        <v>0</v>
      </c>
      <c r="H33" s="297">
        <v>0</v>
      </c>
    </row>
    <row r="34" spans="1:8" ht="158.25" thickBot="1">
      <c r="A34" s="281" t="s">
        <v>362</v>
      </c>
      <c r="B34" s="39" t="s">
        <v>363</v>
      </c>
      <c r="C34" s="40"/>
      <c r="D34" s="298" t="s">
        <v>364</v>
      </c>
      <c r="E34" s="299" t="s">
        <v>354</v>
      </c>
      <c r="F34" s="299" t="s">
        <v>354</v>
      </c>
      <c r="G34" s="299" t="s">
        <v>354</v>
      </c>
      <c r="H34" s="300" t="s">
        <v>354</v>
      </c>
    </row>
    <row r="35" spans="1:8" ht="22.5">
      <c r="A35" s="158" t="s">
        <v>346</v>
      </c>
      <c r="B35" s="159" t="s">
        <v>352</v>
      </c>
      <c r="C35" s="160"/>
      <c r="D35" s="173">
        <v>244595.29</v>
      </c>
      <c r="E35" s="173">
        <v>0</v>
      </c>
      <c r="F35" s="173">
        <v>0</v>
      </c>
      <c r="G35" s="173">
        <v>0</v>
      </c>
      <c r="H35" s="294">
        <v>0</v>
      </c>
    </row>
    <row r="36" spans="1:8">
      <c r="A36" s="162" t="s">
        <v>347</v>
      </c>
      <c r="B36" s="163"/>
      <c r="C36" s="164"/>
      <c r="D36" s="175">
        <v>48919.057999999997</v>
      </c>
      <c r="E36" s="175">
        <v>0</v>
      </c>
      <c r="F36" s="175">
        <v>0</v>
      </c>
      <c r="G36" s="175">
        <v>0</v>
      </c>
      <c r="H36" s="295">
        <v>0</v>
      </c>
    </row>
    <row r="37" spans="1:8">
      <c r="A37" s="162" t="s">
        <v>4</v>
      </c>
      <c r="B37" s="163"/>
      <c r="C37" s="164"/>
      <c r="D37" s="175">
        <v>0</v>
      </c>
      <c r="E37" s="175">
        <v>0</v>
      </c>
      <c r="F37" s="175">
        <v>0</v>
      </c>
      <c r="G37" s="175">
        <v>0</v>
      </c>
      <c r="H37" s="295">
        <v>0</v>
      </c>
    </row>
    <row r="38" spans="1:8" ht="15.75" thickBot="1">
      <c r="A38" s="166" t="s">
        <v>349</v>
      </c>
      <c r="B38" s="167"/>
      <c r="C38" s="168"/>
      <c r="D38" s="296">
        <v>195676.23</v>
      </c>
      <c r="E38" s="296">
        <v>0</v>
      </c>
      <c r="F38" s="296">
        <v>0</v>
      </c>
      <c r="G38" s="296">
        <v>0</v>
      </c>
      <c r="H38" s="297">
        <v>0</v>
      </c>
    </row>
    <row r="39" spans="1:8" ht="90.75" thickBot="1">
      <c r="A39" s="281" t="s">
        <v>365</v>
      </c>
      <c r="B39" s="39" t="s">
        <v>366</v>
      </c>
      <c r="C39" s="40"/>
      <c r="D39" s="298" t="s">
        <v>367</v>
      </c>
      <c r="E39" s="299" t="s">
        <v>368</v>
      </c>
      <c r="F39" s="299" t="s">
        <v>602</v>
      </c>
      <c r="G39" s="299" t="s">
        <v>602</v>
      </c>
      <c r="H39" s="300" t="s">
        <v>602</v>
      </c>
    </row>
    <row r="40" spans="1:8" ht="22.5">
      <c r="A40" s="158" t="s">
        <v>346</v>
      </c>
      <c r="B40" s="159" t="s">
        <v>352</v>
      </c>
      <c r="C40" s="160"/>
      <c r="D40" s="173">
        <v>2000000</v>
      </c>
      <c r="E40" s="173">
        <v>0</v>
      </c>
      <c r="F40" s="173">
        <v>0</v>
      </c>
      <c r="G40" s="173">
        <v>0</v>
      </c>
      <c r="H40" s="173">
        <v>0</v>
      </c>
    </row>
    <row r="41" spans="1:8">
      <c r="A41" s="162" t="s">
        <v>347</v>
      </c>
      <c r="B41" s="163"/>
      <c r="C41" s="164"/>
      <c r="D41" s="175">
        <v>400000</v>
      </c>
      <c r="E41" s="175">
        <v>0</v>
      </c>
      <c r="F41" s="175">
        <v>0</v>
      </c>
      <c r="G41" s="175">
        <v>0</v>
      </c>
      <c r="H41" s="175">
        <v>0</v>
      </c>
    </row>
    <row r="42" spans="1:8">
      <c r="A42" s="162" t="s">
        <v>4</v>
      </c>
      <c r="B42" s="163"/>
      <c r="C42" s="164"/>
      <c r="D42" s="175">
        <v>0</v>
      </c>
      <c r="E42" s="175">
        <v>0</v>
      </c>
      <c r="F42" s="175">
        <v>0</v>
      </c>
      <c r="G42" s="175">
        <v>0</v>
      </c>
      <c r="H42" s="175">
        <v>0</v>
      </c>
    </row>
    <row r="43" spans="1:8" ht="15.75" thickBot="1">
      <c r="A43" s="166" t="s">
        <v>349</v>
      </c>
      <c r="B43" s="167"/>
      <c r="C43" s="168"/>
      <c r="D43" s="296">
        <v>1600000</v>
      </c>
      <c r="E43" s="296">
        <v>0</v>
      </c>
      <c r="F43" s="296">
        <v>0</v>
      </c>
      <c r="G43" s="296">
        <v>0</v>
      </c>
      <c r="H43" s="296">
        <v>0</v>
      </c>
    </row>
    <row r="44" spans="1:8" ht="34.5" thickBot="1">
      <c r="A44" s="281" t="s">
        <v>369</v>
      </c>
      <c r="B44" s="39" t="s">
        <v>370</v>
      </c>
      <c r="C44" s="40"/>
      <c r="D44" s="298" t="s">
        <v>371</v>
      </c>
      <c r="E44" s="299" t="s">
        <v>371</v>
      </c>
      <c r="F44" s="299" t="s">
        <v>371</v>
      </c>
      <c r="G44" s="299" t="s">
        <v>371</v>
      </c>
      <c r="H44" s="300" t="s">
        <v>371</v>
      </c>
    </row>
    <row r="45" spans="1:8">
      <c r="A45" s="158" t="s">
        <v>346</v>
      </c>
      <c r="B45" s="159"/>
      <c r="C45" s="160"/>
      <c r="D45" s="173">
        <v>12000000</v>
      </c>
      <c r="E45" s="173">
        <v>12000000</v>
      </c>
      <c r="F45" s="173">
        <v>12000000</v>
      </c>
      <c r="G45" s="173">
        <v>12000000</v>
      </c>
      <c r="H45" s="294">
        <v>12000000</v>
      </c>
    </row>
    <row r="46" spans="1:8">
      <c r="A46" s="162" t="s">
        <v>347</v>
      </c>
      <c r="B46" s="163"/>
      <c r="C46" s="164"/>
      <c r="D46" s="175">
        <v>0</v>
      </c>
      <c r="E46" s="175">
        <v>0</v>
      </c>
      <c r="F46" s="175">
        <v>0</v>
      </c>
      <c r="G46" s="175">
        <v>0</v>
      </c>
      <c r="H46" s="295">
        <v>0</v>
      </c>
    </row>
    <row r="47" spans="1:8">
      <c r="A47" s="162" t="s">
        <v>4</v>
      </c>
      <c r="B47" s="163"/>
      <c r="C47" s="164"/>
      <c r="D47" s="175">
        <v>0</v>
      </c>
      <c r="E47" s="175">
        <v>0</v>
      </c>
      <c r="F47" s="175">
        <v>0</v>
      </c>
      <c r="G47" s="175">
        <v>0</v>
      </c>
      <c r="H47" s="295">
        <v>0</v>
      </c>
    </row>
    <row r="48" spans="1:8">
      <c r="A48" s="162" t="s">
        <v>1256</v>
      </c>
      <c r="B48" s="163"/>
      <c r="C48" s="164"/>
      <c r="D48" s="175">
        <v>12000000</v>
      </c>
      <c r="E48" s="175">
        <v>12000000</v>
      </c>
      <c r="F48" s="175">
        <v>12000000</v>
      </c>
      <c r="G48" s="175">
        <v>12000000</v>
      </c>
      <c r="H48" s="295">
        <v>12000000</v>
      </c>
    </row>
    <row r="49" spans="1:8" ht="15.75" thickBot="1">
      <c r="A49" s="166" t="s">
        <v>349</v>
      </c>
      <c r="B49" s="167"/>
      <c r="C49" s="168"/>
      <c r="D49" s="296">
        <v>0</v>
      </c>
      <c r="E49" s="296">
        <v>0</v>
      </c>
      <c r="F49" s="296">
        <v>0</v>
      </c>
      <c r="G49" s="296">
        <v>0</v>
      </c>
      <c r="H49" s="297">
        <v>0</v>
      </c>
    </row>
    <row r="50" spans="1:8" ht="311.25" customHeight="1" thickBot="1">
      <c r="A50" s="60" t="s">
        <v>1101</v>
      </c>
      <c r="B50" s="366" t="s">
        <v>372</v>
      </c>
      <c r="C50" s="367"/>
      <c r="D50" s="368" t="s">
        <v>1102</v>
      </c>
      <c r="E50" s="368" t="s">
        <v>1102</v>
      </c>
      <c r="F50" s="368" t="s">
        <v>1102</v>
      </c>
      <c r="G50" s="368" t="s">
        <v>1102</v>
      </c>
      <c r="H50" s="369" t="s">
        <v>1301</v>
      </c>
    </row>
    <row r="51" spans="1:8">
      <c r="A51" s="158" t="s">
        <v>346</v>
      </c>
      <c r="B51" s="159"/>
      <c r="C51" s="160"/>
      <c r="D51" s="173" t="s">
        <v>1257</v>
      </c>
      <c r="E51" s="173" t="s">
        <v>1257</v>
      </c>
      <c r="F51" s="173" t="s">
        <v>1257</v>
      </c>
      <c r="G51" s="173" t="s">
        <v>1257</v>
      </c>
      <c r="H51" s="294" t="s">
        <v>1258</v>
      </c>
    </row>
    <row r="52" spans="1:8">
      <c r="A52" s="162" t="s">
        <v>347</v>
      </c>
      <c r="B52" s="163"/>
      <c r="C52" s="164"/>
      <c r="D52" s="175" t="s">
        <v>1258</v>
      </c>
      <c r="E52" s="175" t="s">
        <v>1258</v>
      </c>
      <c r="F52" s="175" t="s">
        <v>1258</v>
      </c>
      <c r="G52" s="175" t="s">
        <v>1258</v>
      </c>
      <c r="H52" s="295" t="s">
        <v>1258</v>
      </c>
    </row>
    <row r="53" spans="1:8">
      <c r="A53" s="162" t="s">
        <v>4</v>
      </c>
      <c r="B53" s="163"/>
      <c r="C53" s="164"/>
      <c r="D53" s="175">
        <v>0</v>
      </c>
      <c r="E53" s="175">
        <v>0</v>
      </c>
      <c r="F53" s="175">
        <v>0</v>
      </c>
      <c r="G53" s="175">
        <v>0</v>
      </c>
      <c r="H53" s="295">
        <v>0</v>
      </c>
    </row>
    <row r="54" spans="1:8" ht="15.75" thickBot="1">
      <c r="A54" s="166" t="s">
        <v>349</v>
      </c>
      <c r="B54" s="167"/>
      <c r="C54" s="168"/>
      <c r="D54" s="296">
        <v>0</v>
      </c>
      <c r="E54" s="296">
        <v>0</v>
      </c>
      <c r="F54" s="296">
        <v>0</v>
      </c>
      <c r="G54" s="296">
        <v>0</v>
      </c>
      <c r="H54" s="297">
        <v>0</v>
      </c>
    </row>
    <row r="55" spans="1:8" ht="297.75" customHeight="1" thickBot="1">
      <c r="A55" s="281" t="s">
        <v>373</v>
      </c>
      <c r="B55" s="39" t="s">
        <v>1104</v>
      </c>
      <c r="C55" s="40"/>
      <c r="D55" s="308" t="s">
        <v>1103</v>
      </c>
      <c r="E55" s="308" t="s">
        <v>1103</v>
      </c>
      <c r="F55" s="308" t="s">
        <v>1103</v>
      </c>
      <c r="G55" s="308" t="s">
        <v>1103</v>
      </c>
      <c r="H55" s="309" t="s">
        <v>1103</v>
      </c>
    </row>
    <row r="56" spans="1:8">
      <c r="A56" s="158" t="s">
        <v>346</v>
      </c>
      <c r="B56" s="159"/>
      <c r="C56" s="160"/>
      <c r="D56" s="173" t="s">
        <v>1257</v>
      </c>
      <c r="E56" s="173" t="s">
        <v>1257</v>
      </c>
      <c r="F56" s="173" t="s">
        <v>1257</v>
      </c>
      <c r="G56" s="173" t="s">
        <v>1257</v>
      </c>
      <c r="H56" s="294" t="s">
        <v>1258</v>
      </c>
    </row>
    <row r="57" spans="1:8">
      <c r="A57" s="162" t="s">
        <v>347</v>
      </c>
      <c r="B57" s="163"/>
      <c r="C57" s="164"/>
      <c r="D57" s="175" t="s">
        <v>1258</v>
      </c>
      <c r="E57" s="175" t="s">
        <v>1258</v>
      </c>
      <c r="F57" s="175" t="s">
        <v>1258</v>
      </c>
      <c r="G57" s="175" t="s">
        <v>1258</v>
      </c>
      <c r="H57" s="295" t="s">
        <v>1258</v>
      </c>
    </row>
    <row r="58" spans="1:8">
      <c r="A58" s="162" t="s">
        <v>4</v>
      </c>
      <c r="B58" s="163"/>
      <c r="C58" s="164"/>
      <c r="D58" s="175">
        <v>0</v>
      </c>
      <c r="E58" s="175">
        <v>0</v>
      </c>
      <c r="F58" s="175">
        <v>0</v>
      </c>
      <c r="G58" s="175">
        <v>0</v>
      </c>
      <c r="H58" s="295">
        <v>0</v>
      </c>
    </row>
    <row r="59" spans="1:8" ht="15.75" thickBot="1">
      <c r="A59" s="267" t="s">
        <v>349</v>
      </c>
      <c r="B59" s="268"/>
      <c r="C59" s="269"/>
      <c r="D59" s="301">
        <v>0</v>
      </c>
      <c r="E59" s="301">
        <v>0</v>
      </c>
      <c r="F59" s="301">
        <v>0</v>
      </c>
      <c r="G59" s="301">
        <v>0</v>
      </c>
      <c r="H59" s="302">
        <v>0</v>
      </c>
    </row>
    <row r="60" spans="1:8" ht="147" customHeight="1" thickBot="1">
      <c r="A60" s="281" t="s">
        <v>374</v>
      </c>
      <c r="B60" s="39" t="s">
        <v>375</v>
      </c>
      <c r="C60" s="40"/>
      <c r="D60" s="308" t="s">
        <v>1105</v>
      </c>
      <c r="E60" s="308" t="s">
        <v>1105</v>
      </c>
      <c r="F60" s="308" t="s">
        <v>1105</v>
      </c>
      <c r="G60" s="308" t="s">
        <v>1105</v>
      </c>
      <c r="H60" s="370" t="s">
        <v>1105</v>
      </c>
    </row>
    <row r="61" spans="1:8">
      <c r="A61" s="158" t="s">
        <v>346</v>
      </c>
      <c r="B61" s="159"/>
      <c r="C61" s="160"/>
      <c r="D61" s="173" t="s">
        <v>1257</v>
      </c>
      <c r="E61" s="173" t="s">
        <v>1257</v>
      </c>
      <c r="F61" s="173" t="s">
        <v>1257</v>
      </c>
      <c r="G61" s="173" t="s">
        <v>1257</v>
      </c>
      <c r="H61" s="294" t="s">
        <v>1258</v>
      </c>
    </row>
    <row r="62" spans="1:8">
      <c r="A62" s="162" t="s">
        <v>347</v>
      </c>
      <c r="B62" s="163"/>
      <c r="C62" s="164"/>
      <c r="D62" s="175" t="s">
        <v>1258</v>
      </c>
      <c r="E62" s="175" t="s">
        <v>1258</v>
      </c>
      <c r="F62" s="175" t="s">
        <v>1258</v>
      </c>
      <c r="G62" s="175" t="s">
        <v>1258</v>
      </c>
      <c r="H62" s="295" t="s">
        <v>1258</v>
      </c>
    </row>
    <row r="63" spans="1:8">
      <c r="A63" s="162" t="s">
        <v>4</v>
      </c>
      <c r="B63" s="163"/>
      <c r="C63" s="164"/>
      <c r="D63" s="175">
        <v>0</v>
      </c>
      <c r="E63" s="175">
        <v>0</v>
      </c>
      <c r="F63" s="175">
        <v>0</v>
      </c>
      <c r="G63" s="175">
        <v>0</v>
      </c>
      <c r="H63" s="295">
        <v>0</v>
      </c>
    </row>
    <row r="64" spans="1:8" ht="15.75" thickBot="1">
      <c r="A64" s="267" t="s">
        <v>349</v>
      </c>
      <c r="B64" s="268"/>
      <c r="C64" s="269"/>
      <c r="D64" s="301">
        <v>0</v>
      </c>
      <c r="E64" s="301">
        <v>0</v>
      </c>
      <c r="F64" s="301">
        <v>0</v>
      </c>
      <c r="G64" s="301">
        <v>0</v>
      </c>
      <c r="H64" s="302">
        <v>0</v>
      </c>
    </row>
    <row r="65" spans="1:8" ht="192" customHeight="1" thickBot="1">
      <c r="A65" s="281" t="s">
        <v>376</v>
      </c>
      <c r="B65" s="39" t="s">
        <v>377</v>
      </c>
      <c r="C65" s="40"/>
      <c r="D65" s="308" t="s">
        <v>1106</v>
      </c>
      <c r="E65" s="308" t="s">
        <v>1106</v>
      </c>
      <c r="F65" s="308" t="s">
        <v>1106</v>
      </c>
      <c r="G65" s="308" t="s">
        <v>1106</v>
      </c>
      <c r="H65" s="370" t="s">
        <v>1106</v>
      </c>
    </row>
    <row r="66" spans="1:8">
      <c r="A66" s="158" t="s">
        <v>346</v>
      </c>
      <c r="B66" s="159"/>
      <c r="C66" s="160"/>
      <c r="D66" s="173" t="s">
        <v>1257</v>
      </c>
      <c r="E66" s="173" t="s">
        <v>1257</v>
      </c>
      <c r="F66" s="173" t="s">
        <v>1257</v>
      </c>
      <c r="G66" s="173" t="s">
        <v>1257</v>
      </c>
      <c r="H66" s="294" t="s">
        <v>1258</v>
      </c>
    </row>
    <row r="67" spans="1:8">
      <c r="A67" s="162" t="s">
        <v>347</v>
      </c>
      <c r="B67" s="163"/>
      <c r="C67" s="164"/>
      <c r="D67" s="175" t="s">
        <v>1258</v>
      </c>
      <c r="E67" s="175" t="s">
        <v>1258</v>
      </c>
      <c r="F67" s="175" t="s">
        <v>1258</v>
      </c>
      <c r="G67" s="175" t="s">
        <v>1258</v>
      </c>
      <c r="H67" s="295" t="s">
        <v>1258</v>
      </c>
    </row>
    <row r="68" spans="1:8">
      <c r="A68" s="162" t="s">
        <v>4</v>
      </c>
      <c r="B68" s="163"/>
      <c r="C68" s="164"/>
      <c r="D68" s="175">
        <v>0</v>
      </c>
      <c r="E68" s="175">
        <v>0</v>
      </c>
      <c r="F68" s="175">
        <v>0</v>
      </c>
      <c r="G68" s="175">
        <v>0</v>
      </c>
      <c r="H68" s="295">
        <v>0</v>
      </c>
    </row>
    <row r="69" spans="1:8" ht="15.75" thickBot="1">
      <c r="A69" s="267" t="s">
        <v>349</v>
      </c>
      <c r="B69" s="268"/>
      <c r="C69" s="269"/>
      <c r="D69" s="301">
        <v>0</v>
      </c>
      <c r="E69" s="301">
        <v>0</v>
      </c>
      <c r="F69" s="301">
        <v>0</v>
      </c>
      <c r="G69" s="301">
        <v>0</v>
      </c>
      <c r="H69" s="302">
        <v>0</v>
      </c>
    </row>
    <row r="70" spans="1:8" ht="124.5" thickBot="1">
      <c r="A70" s="281" t="s">
        <v>378</v>
      </c>
      <c r="B70" s="39" t="s">
        <v>379</v>
      </c>
      <c r="C70" s="40"/>
      <c r="D70" s="307" t="s">
        <v>380</v>
      </c>
      <c r="E70" s="308" t="s">
        <v>381</v>
      </c>
      <c r="F70" s="308" t="s">
        <v>381</v>
      </c>
      <c r="G70" s="308" t="s">
        <v>381</v>
      </c>
      <c r="H70" s="370" t="s">
        <v>381</v>
      </c>
    </row>
    <row r="71" spans="1:8">
      <c r="A71" s="158" t="s">
        <v>346</v>
      </c>
      <c r="B71" s="159"/>
      <c r="C71" s="160"/>
      <c r="D71" s="173" t="s">
        <v>1257</v>
      </c>
      <c r="E71" s="173" t="s">
        <v>1257</v>
      </c>
      <c r="F71" s="173" t="s">
        <v>1257</v>
      </c>
      <c r="G71" s="173" t="s">
        <v>1257</v>
      </c>
      <c r="H71" s="294" t="s">
        <v>1258</v>
      </c>
    </row>
    <row r="72" spans="1:8">
      <c r="A72" s="162" t="s">
        <v>347</v>
      </c>
      <c r="B72" s="163"/>
      <c r="C72" s="164"/>
      <c r="D72" s="175" t="s">
        <v>1258</v>
      </c>
      <c r="E72" s="175" t="s">
        <v>1258</v>
      </c>
      <c r="F72" s="175" t="s">
        <v>1258</v>
      </c>
      <c r="G72" s="175" t="s">
        <v>1258</v>
      </c>
      <c r="H72" s="295" t="s">
        <v>1258</v>
      </c>
    </row>
    <row r="73" spans="1:8">
      <c r="A73" s="162" t="s">
        <v>4</v>
      </c>
      <c r="B73" s="163"/>
      <c r="C73" s="164"/>
      <c r="D73" s="175">
        <v>0</v>
      </c>
      <c r="E73" s="175">
        <v>0</v>
      </c>
      <c r="F73" s="175">
        <v>0</v>
      </c>
      <c r="G73" s="175">
        <v>0</v>
      </c>
      <c r="H73" s="295">
        <v>0</v>
      </c>
    </row>
    <row r="74" spans="1:8" ht="15.75" thickBot="1">
      <c r="A74" s="267" t="s">
        <v>349</v>
      </c>
      <c r="B74" s="268"/>
      <c r="C74" s="269"/>
      <c r="D74" s="301">
        <v>0</v>
      </c>
      <c r="E74" s="301">
        <v>0</v>
      </c>
      <c r="F74" s="301">
        <v>0</v>
      </c>
      <c r="G74" s="301">
        <v>0</v>
      </c>
      <c r="H74" s="302">
        <v>0</v>
      </c>
    </row>
    <row r="75" spans="1:8" ht="117.75" customHeight="1" thickBot="1">
      <c r="A75" s="371" t="s">
        <v>382</v>
      </c>
      <c r="B75" s="380" t="s">
        <v>383</v>
      </c>
      <c r="C75" s="381"/>
      <c r="D75" s="382" t="s">
        <v>1107</v>
      </c>
      <c r="E75" s="382" t="s">
        <v>384</v>
      </c>
      <c r="F75" s="382" t="s">
        <v>384</v>
      </c>
      <c r="G75" s="382" t="s">
        <v>384</v>
      </c>
      <c r="H75" s="383" t="s">
        <v>384</v>
      </c>
    </row>
    <row r="76" spans="1:8">
      <c r="A76" s="158" t="s">
        <v>346</v>
      </c>
      <c r="B76" s="159"/>
      <c r="C76" s="160"/>
      <c r="D76" s="173">
        <v>3854921.32</v>
      </c>
      <c r="E76" s="173">
        <v>3098796</v>
      </c>
      <c r="F76" s="173">
        <v>3260424</v>
      </c>
      <c r="G76" s="173">
        <v>3240000</v>
      </c>
      <c r="H76" s="294">
        <v>3240000</v>
      </c>
    </row>
    <row r="77" spans="1:8">
      <c r="A77" s="162" t="s">
        <v>347</v>
      </c>
      <c r="B77" s="163"/>
      <c r="C77" s="164"/>
      <c r="D77" s="175">
        <f>D82+D87+D92+D97+D102+D112+D117+D122</f>
        <v>3040000</v>
      </c>
      <c r="E77" s="175">
        <f>E82+E87+E92+E97+E102+E112+E117+E122</f>
        <v>3040000</v>
      </c>
      <c r="F77" s="175">
        <v>3240000</v>
      </c>
      <c r="G77" s="175">
        <v>3240000</v>
      </c>
      <c r="H77" s="295">
        <v>3240000</v>
      </c>
    </row>
    <row r="78" spans="1:8">
      <c r="A78" s="162" t="s">
        <v>4</v>
      </c>
      <c r="B78" s="163"/>
      <c r="C78" s="164"/>
      <c r="D78" s="175">
        <v>814921.32</v>
      </c>
      <c r="E78" s="175">
        <v>58796</v>
      </c>
      <c r="F78" s="175">
        <v>20424</v>
      </c>
      <c r="G78" s="175">
        <v>0</v>
      </c>
      <c r="H78" s="295">
        <v>0</v>
      </c>
    </row>
    <row r="79" spans="1:8" ht="15.75" thickBot="1">
      <c r="A79" s="267" t="s">
        <v>349</v>
      </c>
      <c r="B79" s="268"/>
      <c r="C79" s="269"/>
      <c r="D79" s="301">
        <v>0</v>
      </c>
      <c r="E79" s="301">
        <v>0</v>
      </c>
      <c r="F79" s="301">
        <v>0</v>
      </c>
      <c r="G79" s="301">
        <v>0</v>
      </c>
      <c r="H79" s="302">
        <v>0</v>
      </c>
    </row>
    <row r="80" spans="1:8" ht="124.5" thickBot="1">
      <c r="A80" s="281" t="s">
        <v>385</v>
      </c>
      <c r="B80" s="39" t="s">
        <v>386</v>
      </c>
      <c r="C80" s="40"/>
      <c r="D80" s="308" t="s">
        <v>387</v>
      </c>
      <c r="E80" s="308" t="s">
        <v>387</v>
      </c>
      <c r="F80" s="308" t="s">
        <v>387</v>
      </c>
      <c r="G80" s="308" t="s">
        <v>387</v>
      </c>
      <c r="H80" s="370" t="s">
        <v>387</v>
      </c>
    </row>
    <row r="81" spans="1:8">
      <c r="A81" s="158" t="s">
        <v>346</v>
      </c>
      <c r="B81" s="159"/>
      <c r="C81" s="160"/>
      <c r="D81" s="173">
        <v>700000</v>
      </c>
      <c r="E81" s="173">
        <v>700000</v>
      </c>
      <c r="F81" s="173">
        <v>700000</v>
      </c>
      <c r="G81" s="173">
        <v>700000</v>
      </c>
      <c r="H81" s="294">
        <v>700000</v>
      </c>
    </row>
    <row r="82" spans="1:8">
      <c r="A82" s="162" t="s">
        <v>347</v>
      </c>
      <c r="B82" s="163"/>
      <c r="C82" s="164"/>
      <c r="D82" s="175">
        <v>700000</v>
      </c>
      <c r="E82" s="175">
        <v>700000</v>
      </c>
      <c r="F82" s="175">
        <v>700000</v>
      </c>
      <c r="G82" s="175">
        <v>700000</v>
      </c>
      <c r="H82" s="295">
        <v>700000</v>
      </c>
    </row>
    <row r="83" spans="1:8">
      <c r="A83" s="162" t="s">
        <v>4</v>
      </c>
      <c r="B83" s="163"/>
      <c r="C83" s="164"/>
      <c r="D83" s="175">
        <v>0</v>
      </c>
      <c r="E83" s="175">
        <v>0</v>
      </c>
      <c r="F83" s="175">
        <v>0</v>
      </c>
      <c r="G83" s="175">
        <v>0</v>
      </c>
      <c r="H83" s="295">
        <v>0</v>
      </c>
    </row>
    <row r="84" spans="1:8" ht="15.75" thickBot="1">
      <c r="A84" s="267" t="s">
        <v>349</v>
      </c>
      <c r="B84" s="268"/>
      <c r="C84" s="269"/>
      <c r="D84" s="301">
        <v>0</v>
      </c>
      <c r="E84" s="301">
        <v>0</v>
      </c>
      <c r="F84" s="301">
        <v>0</v>
      </c>
      <c r="G84" s="301">
        <v>0</v>
      </c>
      <c r="H84" s="302">
        <v>0</v>
      </c>
    </row>
    <row r="85" spans="1:8" ht="158.25" thickBot="1">
      <c r="A85" s="281" t="s">
        <v>388</v>
      </c>
      <c r="B85" s="39" t="s">
        <v>1108</v>
      </c>
      <c r="C85" s="40"/>
      <c r="D85" s="307" t="s">
        <v>1109</v>
      </c>
      <c r="E85" s="308" t="s">
        <v>389</v>
      </c>
      <c r="F85" s="308" t="s">
        <v>389</v>
      </c>
      <c r="G85" s="308" t="s">
        <v>389</v>
      </c>
      <c r="H85" s="370" t="s">
        <v>389</v>
      </c>
    </row>
    <row r="86" spans="1:8">
      <c r="A86" s="158" t="s">
        <v>346</v>
      </c>
      <c r="B86" s="159"/>
      <c r="C86" s="160"/>
      <c r="D86" s="173">
        <v>562500</v>
      </c>
      <c r="E86" s="173">
        <v>150000</v>
      </c>
      <c r="F86" s="173">
        <v>150000</v>
      </c>
      <c r="G86" s="173">
        <v>150000</v>
      </c>
      <c r="H86" s="294">
        <v>150000</v>
      </c>
    </row>
    <row r="87" spans="1:8">
      <c r="A87" s="162" t="s">
        <v>347</v>
      </c>
      <c r="B87" s="163"/>
      <c r="C87" s="164"/>
      <c r="D87" s="175">
        <v>150000</v>
      </c>
      <c r="E87" s="175">
        <v>150000</v>
      </c>
      <c r="F87" s="175">
        <v>150000</v>
      </c>
      <c r="G87" s="175">
        <v>150000</v>
      </c>
      <c r="H87" s="295">
        <v>150000</v>
      </c>
    </row>
    <row r="88" spans="1:8">
      <c r="A88" s="162" t="s">
        <v>4</v>
      </c>
      <c r="B88" s="163"/>
      <c r="C88" s="164"/>
      <c r="D88" s="175" t="s">
        <v>390</v>
      </c>
      <c r="E88" s="175">
        <v>0</v>
      </c>
      <c r="F88" s="175">
        <v>0</v>
      </c>
      <c r="G88" s="175">
        <v>0</v>
      </c>
      <c r="H88" s="295">
        <v>0</v>
      </c>
    </row>
    <row r="89" spans="1:8" ht="15.75" thickBot="1">
      <c r="A89" s="267" t="s">
        <v>349</v>
      </c>
      <c r="B89" s="268"/>
      <c r="C89" s="269"/>
      <c r="D89" s="301">
        <v>0</v>
      </c>
      <c r="E89" s="301">
        <v>0</v>
      </c>
      <c r="F89" s="301">
        <v>0</v>
      </c>
      <c r="G89" s="301">
        <v>0</v>
      </c>
      <c r="H89" s="302">
        <v>0</v>
      </c>
    </row>
    <row r="90" spans="1:8" ht="87" customHeight="1" thickBot="1">
      <c r="A90" s="281" t="s">
        <v>391</v>
      </c>
      <c r="B90" s="39" t="s">
        <v>392</v>
      </c>
      <c r="C90" s="40"/>
      <c r="D90" s="308" t="s">
        <v>393</v>
      </c>
      <c r="E90" s="308" t="s">
        <v>393</v>
      </c>
      <c r="F90" s="308" t="s">
        <v>393</v>
      </c>
      <c r="G90" s="308" t="s">
        <v>393</v>
      </c>
      <c r="H90" s="370" t="s">
        <v>393</v>
      </c>
    </row>
    <row r="91" spans="1:8">
      <c r="A91" s="158" t="s">
        <v>346</v>
      </c>
      <c r="B91" s="159"/>
      <c r="C91" s="160"/>
      <c r="D91" s="173">
        <v>300000</v>
      </c>
      <c r="E91" s="173">
        <v>300000</v>
      </c>
      <c r="F91" s="173">
        <v>300000</v>
      </c>
      <c r="G91" s="173">
        <v>300000</v>
      </c>
      <c r="H91" s="294">
        <v>300000</v>
      </c>
    </row>
    <row r="92" spans="1:8">
      <c r="A92" s="162" t="s">
        <v>347</v>
      </c>
      <c r="B92" s="163"/>
      <c r="C92" s="164"/>
      <c r="D92" s="175">
        <v>300000</v>
      </c>
      <c r="E92" s="175">
        <v>300000</v>
      </c>
      <c r="F92" s="175">
        <v>300000</v>
      </c>
      <c r="G92" s="175">
        <v>300000</v>
      </c>
      <c r="H92" s="295">
        <v>300000</v>
      </c>
    </row>
    <row r="93" spans="1:8">
      <c r="A93" s="162" t="s">
        <v>4</v>
      </c>
      <c r="B93" s="163"/>
      <c r="C93" s="164"/>
      <c r="D93" s="175">
        <v>0</v>
      </c>
      <c r="E93" s="175">
        <v>0</v>
      </c>
      <c r="F93" s="175">
        <v>0</v>
      </c>
      <c r="G93" s="175">
        <v>0</v>
      </c>
      <c r="H93" s="295">
        <v>0</v>
      </c>
    </row>
    <row r="94" spans="1:8" ht="15.75" thickBot="1">
      <c r="A94" s="267" t="s">
        <v>349</v>
      </c>
      <c r="B94" s="268"/>
      <c r="C94" s="269"/>
      <c r="D94" s="301">
        <v>0</v>
      </c>
      <c r="E94" s="301">
        <v>0</v>
      </c>
      <c r="F94" s="301">
        <v>0</v>
      </c>
      <c r="G94" s="301">
        <v>0</v>
      </c>
      <c r="H94" s="302">
        <v>0</v>
      </c>
    </row>
    <row r="95" spans="1:8" ht="174" customHeight="1" thickBot="1">
      <c r="A95" s="373" t="s">
        <v>394</v>
      </c>
      <c r="B95" s="374" t="s">
        <v>395</v>
      </c>
      <c r="C95" s="375"/>
      <c r="D95" s="372" t="s">
        <v>396</v>
      </c>
      <c r="E95" s="372" t="s">
        <v>396</v>
      </c>
      <c r="F95" s="372" t="s">
        <v>396</v>
      </c>
      <c r="G95" s="372" t="s">
        <v>396</v>
      </c>
      <c r="H95" s="376" t="s">
        <v>396</v>
      </c>
    </row>
    <row r="96" spans="1:8">
      <c r="A96" s="158" t="s">
        <v>346</v>
      </c>
      <c r="B96" s="159"/>
      <c r="C96" s="160"/>
      <c r="D96" s="173">
        <v>252813.2</v>
      </c>
      <c r="E96" s="173">
        <v>227707</v>
      </c>
      <c r="F96" s="173">
        <v>220424</v>
      </c>
      <c r="G96" s="173">
        <v>200000</v>
      </c>
      <c r="H96" s="294">
        <v>200000</v>
      </c>
    </row>
    <row r="97" spans="1:8">
      <c r="A97" s="162" t="s">
        <v>347</v>
      </c>
      <c r="B97" s="163"/>
      <c r="C97" s="164"/>
      <c r="D97" s="175">
        <v>200000</v>
      </c>
      <c r="E97" s="175">
        <v>200000</v>
      </c>
      <c r="F97" s="175">
        <v>200000</v>
      </c>
      <c r="G97" s="175">
        <v>200000</v>
      </c>
      <c r="H97" s="295">
        <v>200000</v>
      </c>
    </row>
    <row r="98" spans="1:8">
      <c r="A98" s="162" t="s">
        <v>4</v>
      </c>
      <c r="B98" s="163"/>
      <c r="C98" s="164"/>
      <c r="D98" s="175" t="s">
        <v>397</v>
      </c>
      <c r="E98" s="175" t="s">
        <v>398</v>
      </c>
      <c r="F98" s="175" t="s">
        <v>399</v>
      </c>
      <c r="G98" s="175">
        <v>0</v>
      </c>
      <c r="H98" s="295">
        <v>0</v>
      </c>
    </row>
    <row r="99" spans="1:8" ht="15.75" thickBot="1">
      <c r="A99" s="267" t="s">
        <v>349</v>
      </c>
      <c r="B99" s="268"/>
      <c r="C99" s="269"/>
      <c r="D99" s="301">
        <v>0</v>
      </c>
      <c r="E99" s="301">
        <v>0</v>
      </c>
      <c r="F99" s="301">
        <v>0</v>
      </c>
      <c r="G99" s="301">
        <v>0</v>
      </c>
      <c r="H99" s="302">
        <v>0</v>
      </c>
    </row>
    <row r="100" spans="1:8" ht="113.25" thickBot="1">
      <c r="A100" s="373" t="s">
        <v>400</v>
      </c>
      <c r="B100" s="374" t="s">
        <v>1110</v>
      </c>
      <c r="C100" s="375"/>
      <c r="D100" s="377" t="s">
        <v>401</v>
      </c>
      <c r="E100" s="372" t="s">
        <v>402</v>
      </c>
      <c r="F100" s="372" t="s">
        <v>402</v>
      </c>
      <c r="G100" s="372" t="s">
        <v>402</v>
      </c>
      <c r="H100" s="376" t="s">
        <v>402</v>
      </c>
    </row>
    <row r="101" spans="1:8">
      <c r="A101" s="158" t="s">
        <v>346</v>
      </c>
      <c r="B101" s="159"/>
      <c r="C101" s="160"/>
      <c r="D101" s="173">
        <v>270000</v>
      </c>
      <c r="E101" s="173">
        <v>270000</v>
      </c>
      <c r="F101" s="173">
        <v>270000</v>
      </c>
      <c r="G101" s="173">
        <v>270000</v>
      </c>
      <c r="H101" s="294">
        <v>270000</v>
      </c>
    </row>
    <row r="102" spans="1:8">
      <c r="A102" s="162" t="s">
        <v>347</v>
      </c>
      <c r="B102" s="163"/>
      <c r="C102" s="164"/>
      <c r="D102" s="175">
        <v>270000</v>
      </c>
      <c r="E102" s="175">
        <v>270000</v>
      </c>
      <c r="F102" s="175">
        <v>270000</v>
      </c>
      <c r="G102" s="175">
        <v>270000</v>
      </c>
      <c r="H102" s="295">
        <v>270000</v>
      </c>
    </row>
    <row r="103" spans="1:8">
      <c r="A103" s="162" t="s">
        <v>4</v>
      </c>
      <c r="B103" s="163"/>
      <c r="C103" s="164"/>
      <c r="D103" s="175">
        <v>0</v>
      </c>
      <c r="E103" s="175">
        <v>0</v>
      </c>
      <c r="F103" s="175">
        <v>0</v>
      </c>
      <c r="G103" s="175">
        <v>0</v>
      </c>
      <c r="H103" s="295">
        <v>0</v>
      </c>
    </row>
    <row r="104" spans="1:8" ht="15.75" thickBot="1">
      <c r="A104" s="267" t="s">
        <v>349</v>
      </c>
      <c r="B104" s="268"/>
      <c r="C104" s="269"/>
      <c r="D104" s="301">
        <v>0</v>
      </c>
      <c r="E104" s="301">
        <v>0</v>
      </c>
      <c r="F104" s="301">
        <v>0</v>
      </c>
      <c r="G104" s="301">
        <v>0</v>
      </c>
      <c r="H104" s="302">
        <v>0</v>
      </c>
    </row>
    <row r="105" spans="1:8" ht="383.25" thickBot="1">
      <c r="A105" s="373" t="s">
        <v>403</v>
      </c>
      <c r="B105" s="374" t="s">
        <v>404</v>
      </c>
      <c r="C105" s="375"/>
      <c r="D105" s="377" t="s">
        <v>405</v>
      </c>
      <c r="E105" s="377" t="s">
        <v>406</v>
      </c>
      <c r="F105" s="372" t="s">
        <v>407</v>
      </c>
      <c r="G105" s="372" t="s">
        <v>407</v>
      </c>
      <c r="H105" s="376" t="s">
        <v>407</v>
      </c>
    </row>
    <row r="106" spans="1:8">
      <c r="A106" s="158" t="s">
        <v>346</v>
      </c>
      <c r="B106" s="159"/>
      <c r="C106" s="160"/>
      <c r="D106" s="173" t="s">
        <v>408</v>
      </c>
      <c r="E106" s="173" t="s">
        <v>409</v>
      </c>
      <c r="F106" s="173">
        <v>200000</v>
      </c>
      <c r="G106" s="173">
        <v>200000</v>
      </c>
      <c r="H106" s="294">
        <v>200000</v>
      </c>
    </row>
    <row r="107" spans="1:8">
      <c r="A107" s="162" t="s">
        <v>347</v>
      </c>
      <c r="B107" s="163"/>
      <c r="C107" s="164"/>
      <c r="D107" s="175">
        <v>0</v>
      </c>
      <c r="E107" s="175">
        <v>0</v>
      </c>
      <c r="F107" s="175">
        <v>200000</v>
      </c>
      <c r="G107" s="175">
        <v>200000</v>
      </c>
      <c r="H107" s="295">
        <v>200000</v>
      </c>
    </row>
    <row r="108" spans="1:8">
      <c r="A108" s="162" t="s">
        <v>4</v>
      </c>
      <c r="B108" s="163"/>
      <c r="C108" s="164"/>
      <c r="D108" s="175" t="s">
        <v>408</v>
      </c>
      <c r="E108" s="175" t="s">
        <v>409</v>
      </c>
      <c r="F108" s="175">
        <v>0</v>
      </c>
      <c r="G108" s="175">
        <v>0</v>
      </c>
      <c r="H108" s="295">
        <v>0</v>
      </c>
    </row>
    <row r="109" spans="1:8" ht="15.75" thickBot="1">
      <c r="A109" s="267" t="s">
        <v>349</v>
      </c>
      <c r="B109" s="268"/>
      <c r="C109" s="269"/>
      <c r="D109" s="301">
        <v>0</v>
      </c>
      <c r="E109" s="301">
        <v>0</v>
      </c>
      <c r="F109" s="301">
        <v>0</v>
      </c>
      <c r="G109" s="301">
        <v>0</v>
      </c>
      <c r="H109" s="302">
        <v>0</v>
      </c>
    </row>
    <row r="110" spans="1:8" ht="180.75" customHeight="1" thickBot="1">
      <c r="A110" s="373" t="s">
        <v>410</v>
      </c>
      <c r="B110" s="378" t="s">
        <v>411</v>
      </c>
      <c r="C110" s="375"/>
      <c r="D110" s="372" t="s">
        <v>1111</v>
      </c>
      <c r="E110" s="372" t="s">
        <v>1111</v>
      </c>
      <c r="F110" s="372" t="s">
        <v>1111</v>
      </c>
      <c r="G110" s="372" t="s">
        <v>1111</v>
      </c>
      <c r="H110" s="376" t="s">
        <v>1111</v>
      </c>
    </row>
    <row r="111" spans="1:8">
      <c r="A111" s="158" t="s">
        <v>346</v>
      </c>
      <c r="B111" s="159"/>
      <c r="C111" s="160"/>
      <c r="D111" s="173">
        <v>600000</v>
      </c>
      <c r="E111" s="173">
        <v>600000</v>
      </c>
      <c r="F111" s="173">
        <v>600000</v>
      </c>
      <c r="G111" s="173">
        <v>600000</v>
      </c>
      <c r="H111" s="294">
        <v>600000</v>
      </c>
    </row>
    <row r="112" spans="1:8">
      <c r="A112" s="162" t="s">
        <v>347</v>
      </c>
      <c r="B112" s="163"/>
      <c r="C112" s="164"/>
      <c r="D112" s="175">
        <v>600000</v>
      </c>
      <c r="E112" s="175">
        <v>600000</v>
      </c>
      <c r="F112" s="175">
        <v>600000</v>
      </c>
      <c r="G112" s="175">
        <v>600000</v>
      </c>
      <c r="H112" s="295">
        <v>600000</v>
      </c>
    </row>
    <row r="113" spans="1:8">
      <c r="A113" s="162" t="s">
        <v>4</v>
      </c>
      <c r="B113" s="163"/>
      <c r="C113" s="164"/>
      <c r="D113" s="175">
        <v>0</v>
      </c>
      <c r="E113" s="175">
        <v>0</v>
      </c>
      <c r="F113" s="175">
        <v>0</v>
      </c>
      <c r="G113" s="175">
        <v>0</v>
      </c>
      <c r="H113" s="295">
        <v>0</v>
      </c>
    </row>
    <row r="114" spans="1:8" ht="15.75" thickBot="1">
      <c r="A114" s="267" t="s">
        <v>349</v>
      </c>
      <c r="B114" s="268"/>
      <c r="C114" s="269"/>
      <c r="D114" s="301">
        <v>0</v>
      </c>
      <c r="E114" s="301">
        <v>0</v>
      </c>
      <c r="F114" s="301">
        <v>0</v>
      </c>
      <c r="G114" s="301">
        <v>0</v>
      </c>
      <c r="H114" s="302">
        <v>0</v>
      </c>
    </row>
    <row r="115" spans="1:8" ht="120.75" thickBot="1">
      <c r="A115" s="379" t="s">
        <v>412</v>
      </c>
      <c r="B115" s="374" t="s">
        <v>413</v>
      </c>
      <c r="C115" s="375"/>
      <c r="D115" s="377" t="s">
        <v>1302</v>
      </c>
      <c r="E115" s="372" t="s">
        <v>414</v>
      </c>
      <c r="F115" s="372" t="s">
        <v>414</v>
      </c>
      <c r="G115" s="372" t="s">
        <v>414</v>
      </c>
      <c r="H115" s="376" t="s">
        <v>414</v>
      </c>
    </row>
    <row r="116" spans="1:8">
      <c r="A116" s="158" t="s">
        <v>346</v>
      </c>
      <c r="B116" s="159"/>
      <c r="C116" s="160"/>
      <c r="D116" s="173">
        <v>600000</v>
      </c>
      <c r="E116" s="173">
        <v>600000</v>
      </c>
      <c r="F116" s="173">
        <v>600000</v>
      </c>
      <c r="G116" s="173">
        <v>600000</v>
      </c>
      <c r="H116" s="294">
        <v>600000</v>
      </c>
    </row>
    <row r="117" spans="1:8">
      <c r="A117" s="162" t="s">
        <v>347</v>
      </c>
      <c r="B117" s="163"/>
      <c r="C117" s="164"/>
      <c r="D117" s="175">
        <v>600000</v>
      </c>
      <c r="E117" s="175">
        <v>600000</v>
      </c>
      <c r="F117" s="175">
        <v>600000</v>
      </c>
      <c r="G117" s="175">
        <v>600000</v>
      </c>
      <c r="H117" s="295">
        <v>600000</v>
      </c>
    </row>
    <row r="118" spans="1:8">
      <c r="A118" s="162" t="s">
        <v>4</v>
      </c>
      <c r="B118" s="163"/>
      <c r="C118" s="164"/>
      <c r="D118" s="175">
        <v>0</v>
      </c>
      <c r="E118" s="175">
        <v>0</v>
      </c>
      <c r="F118" s="175">
        <v>0</v>
      </c>
      <c r="G118" s="175">
        <v>0</v>
      </c>
      <c r="H118" s="295">
        <v>0</v>
      </c>
    </row>
    <row r="119" spans="1:8" ht="15.75" thickBot="1">
      <c r="A119" s="267" t="s">
        <v>349</v>
      </c>
      <c r="B119" s="268"/>
      <c r="C119" s="269"/>
      <c r="D119" s="301">
        <v>0</v>
      </c>
      <c r="E119" s="301">
        <v>0</v>
      </c>
      <c r="F119" s="301">
        <v>0</v>
      </c>
      <c r="G119" s="301">
        <v>0</v>
      </c>
      <c r="H119" s="302">
        <v>0</v>
      </c>
    </row>
    <row r="120" spans="1:8" ht="241.5" customHeight="1" thickBot="1">
      <c r="A120" s="373" t="s">
        <v>415</v>
      </c>
      <c r="B120" s="374" t="s">
        <v>416</v>
      </c>
      <c r="C120" s="375"/>
      <c r="D120" s="372" t="s">
        <v>1303</v>
      </c>
      <c r="E120" s="372" t="s">
        <v>1303</v>
      </c>
      <c r="F120" s="372" t="s">
        <v>1303</v>
      </c>
      <c r="G120" s="372" t="s">
        <v>1303</v>
      </c>
      <c r="H120" s="376" t="s">
        <v>1303</v>
      </c>
    </row>
    <row r="121" spans="1:8">
      <c r="A121" s="158" t="s">
        <v>346</v>
      </c>
      <c r="B121" s="159"/>
      <c r="C121" s="160"/>
      <c r="D121" s="173">
        <v>539965.12</v>
      </c>
      <c r="E121" s="173">
        <v>220000</v>
      </c>
      <c r="F121" s="173">
        <v>220000</v>
      </c>
      <c r="G121" s="173">
        <v>220000</v>
      </c>
      <c r="H121" s="294">
        <v>220000</v>
      </c>
    </row>
    <row r="122" spans="1:8">
      <c r="A122" s="162" t="s">
        <v>347</v>
      </c>
      <c r="B122" s="163"/>
      <c r="C122" s="164"/>
      <c r="D122" s="175">
        <v>220000</v>
      </c>
      <c r="E122" s="175">
        <v>220000</v>
      </c>
      <c r="F122" s="175">
        <v>220000</v>
      </c>
      <c r="G122" s="175">
        <v>220000</v>
      </c>
      <c r="H122" s="295">
        <v>220000</v>
      </c>
    </row>
    <row r="123" spans="1:8">
      <c r="A123" s="162" t="s">
        <v>4</v>
      </c>
      <c r="B123" s="163"/>
      <c r="C123" s="164"/>
      <c r="D123" s="175">
        <v>319965.12</v>
      </c>
      <c r="E123" s="175">
        <v>0</v>
      </c>
      <c r="F123" s="175">
        <v>0</v>
      </c>
      <c r="G123" s="175">
        <v>0</v>
      </c>
      <c r="H123" s="295">
        <v>0</v>
      </c>
    </row>
    <row r="124" spans="1:8" ht="15.75" thickBot="1">
      <c r="A124" s="267" t="s">
        <v>349</v>
      </c>
      <c r="B124" s="268"/>
      <c r="C124" s="269"/>
      <c r="D124" s="301">
        <v>0</v>
      </c>
      <c r="E124" s="301">
        <v>0</v>
      </c>
      <c r="F124" s="301">
        <v>0</v>
      </c>
      <c r="G124" s="301">
        <v>0</v>
      </c>
      <c r="H124" s="302">
        <v>0</v>
      </c>
    </row>
    <row r="125" spans="1:8" ht="220.5" customHeight="1" thickBot="1">
      <c r="A125" s="60" t="s">
        <v>1119</v>
      </c>
      <c r="B125" s="363" t="s">
        <v>417</v>
      </c>
      <c r="C125" s="363"/>
      <c r="D125" s="364" t="s">
        <v>1112</v>
      </c>
      <c r="E125" s="364" t="s">
        <v>1112</v>
      </c>
      <c r="F125" s="364" t="s">
        <v>1112</v>
      </c>
      <c r="G125" s="364" t="s">
        <v>1112</v>
      </c>
      <c r="H125" s="384" t="s">
        <v>1112</v>
      </c>
    </row>
    <row r="126" spans="1:8">
      <c r="A126" s="158" t="s">
        <v>346</v>
      </c>
      <c r="B126" s="159"/>
      <c r="C126" s="160"/>
      <c r="D126" s="173">
        <v>2831000</v>
      </c>
      <c r="E126" s="173">
        <v>419500</v>
      </c>
      <c r="F126" s="173">
        <v>138500</v>
      </c>
      <c r="G126" s="173">
        <v>138500</v>
      </c>
      <c r="H126" s="294">
        <v>138500</v>
      </c>
    </row>
    <row r="127" spans="1:8">
      <c r="A127" s="162" t="s">
        <v>347</v>
      </c>
      <c r="B127" s="163"/>
      <c r="C127" s="164"/>
      <c r="D127" s="175">
        <v>2550000</v>
      </c>
      <c r="E127" s="175">
        <v>50000</v>
      </c>
      <c r="F127" s="175">
        <v>50000</v>
      </c>
      <c r="G127" s="175">
        <v>50000</v>
      </c>
      <c r="H127" s="295">
        <v>50000</v>
      </c>
    </row>
    <row r="128" spans="1:8">
      <c r="A128" s="162" t="s">
        <v>4</v>
      </c>
      <c r="B128" s="163"/>
      <c r="C128" s="164"/>
      <c r="D128" s="175">
        <v>281000</v>
      </c>
      <c r="E128" s="175">
        <v>281000</v>
      </c>
      <c r="F128" s="175">
        <v>0</v>
      </c>
      <c r="G128" s="175">
        <v>0</v>
      </c>
      <c r="H128" s="295">
        <v>0</v>
      </c>
    </row>
    <row r="129" spans="1:8" ht="15.75" thickBot="1">
      <c r="A129" s="267" t="s">
        <v>349</v>
      </c>
      <c r="B129" s="268"/>
      <c r="C129" s="269"/>
      <c r="D129" s="301">
        <v>0</v>
      </c>
      <c r="E129" s="301" t="s">
        <v>350</v>
      </c>
      <c r="F129" s="301" t="s">
        <v>350</v>
      </c>
      <c r="G129" s="301" t="s">
        <v>350</v>
      </c>
      <c r="H129" s="302" t="s">
        <v>350</v>
      </c>
    </row>
    <row r="130" spans="1:8" ht="122.25" customHeight="1" thickBot="1">
      <c r="A130" s="373" t="s">
        <v>418</v>
      </c>
      <c r="B130" s="374" t="s">
        <v>419</v>
      </c>
      <c r="C130" s="375"/>
      <c r="D130" s="372" t="s">
        <v>1259</v>
      </c>
      <c r="E130" s="372" t="s">
        <v>1259</v>
      </c>
      <c r="F130" s="372" t="s">
        <v>1259</v>
      </c>
      <c r="G130" s="372" t="s">
        <v>1259</v>
      </c>
      <c r="H130" s="376" t="s">
        <v>1259</v>
      </c>
    </row>
    <row r="131" spans="1:8">
      <c r="A131" s="158" t="s">
        <v>346</v>
      </c>
      <c r="B131" s="159"/>
      <c r="C131" s="160"/>
      <c r="D131" s="173">
        <v>50000</v>
      </c>
      <c r="E131" s="173">
        <v>50000</v>
      </c>
      <c r="F131" s="173">
        <v>50000</v>
      </c>
      <c r="G131" s="173">
        <v>50000</v>
      </c>
      <c r="H131" s="294">
        <v>50000</v>
      </c>
    </row>
    <row r="132" spans="1:8">
      <c r="A132" s="162" t="s">
        <v>347</v>
      </c>
      <c r="B132" s="163"/>
      <c r="C132" s="164"/>
      <c r="D132" s="175">
        <v>50000</v>
      </c>
      <c r="E132" s="175">
        <v>50000</v>
      </c>
      <c r="F132" s="175">
        <v>50000</v>
      </c>
      <c r="G132" s="175">
        <v>50000</v>
      </c>
      <c r="H132" s="295">
        <v>50000</v>
      </c>
    </row>
    <row r="133" spans="1:8">
      <c r="A133" s="162" t="s">
        <v>4</v>
      </c>
      <c r="B133" s="163"/>
      <c r="C133" s="164"/>
      <c r="D133" s="175">
        <v>0</v>
      </c>
      <c r="E133" s="175">
        <v>0</v>
      </c>
      <c r="F133" s="175">
        <v>0</v>
      </c>
      <c r="G133" s="175">
        <v>0</v>
      </c>
      <c r="H133" s="295">
        <v>0</v>
      </c>
    </row>
    <row r="134" spans="1:8" ht="15.75" thickBot="1">
      <c r="A134" s="267" t="s">
        <v>349</v>
      </c>
      <c r="B134" s="268"/>
      <c r="C134" s="269"/>
      <c r="D134" s="301">
        <v>0</v>
      </c>
      <c r="E134" s="301">
        <v>0</v>
      </c>
      <c r="F134" s="301">
        <v>0</v>
      </c>
      <c r="G134" s="301">
        <v>0</v>
      </c>
      <c r="H134" s="302">
        <v>0</v>
      </c>
    </row>
    <row r="135" spans="1:8" ht="158.25" thickBot="1">
      <c r="A135" s="373" t="s">
        <v>1260</v>
      </c>
      <c r="B135" s="374" t="s">
        <v>420</v>
      </c>
      <c r="C135" s="375"/>
      <c r="D135" s="377" t="s">
        <v>421</v>
      </c>
      <c r="E135" s="372" t="s">
        <v>422</v>
      </c>
      <c r="F135" s="372" t="s">
        <v>422</v>
      </c>
      <c r="G135" s="372" t="s">
        <v>422</v>
      </c>
      <c r="H135" s="376" t="s">
        <v>422</v>
      </c>
    </row>
    <row r="136" spans="1:8">
      <c r="A136" s="158" t="s">
        <v>346</v>
      </c>
      <c r="B136" s="159"/>
      <c r="C136" s="160"/>
      <c r="D136" s="173" t="s">
        <v>1258</v>
      </c>
      <c r="E136" s="173" t="s">
        <v>1258</v>
      </c>
      <c r="F136" s="173" t="s">
        <v>1261</v>
      </c>
      <c r="G136" s="173" t="s">
        <v>1258</v>
      </c>
      <c r="H136" s="294" t="s">
        <v>1258</v>
      </c>
    </row>
    <row r="137" spans="1:8">
      <c r="A137" s="162" t="s">
        <v>347</v>
      </c>
      <c r="B137" s="163"/>
      <c r="C137" s="164"/>
      <c r="D137" s="175" t="s">
        <v>1258</v>
      </c>
      <c r="E137" s="175" t="s">
        <v>1258</v>
      </c>
      <c r="F137" s="175" t="s">
        <v>1258</v>
      </c>
      <c r="G137" s="175" t="s">
        <v>1258</v>
      </c>
      <c r="H137" s="295" t="s">
        <v>1258</v>
      </c>
    </row>
    <row r="138" spans="1:8">
      <c r="A138" s="162" t="s">
        <v>4</v>
      </c>
      <c r="B138" s="163"/>
      <c r="C138" s="164"/>
      <c r="D138" s="175">
        <v>0</v>
      </c>
      <c r="E138" s="175">
        <v>0</v>
      </c>
      <c r="F138" s="175">
        <v>0</v>
      </c>
      <c r="G138" s="175">
        <v>0</v>
      </c>
      <c r="H138" s="295">
        <v>0</v>
      </c>
    </row>
    <row r="139" spans="1:8" ht="15.75" thickBot="1">
      <c r="A139" s="267" t="s">
        <v>349</v>
      </c>
      <c r="B139" s="268"/>
      <c r="C139" s="269"/>
      <c r="D139" s="301">
        <v>0</v>
      </c>
      <c r="E139" s="301">
        <v>0</v>
      </c>
      <c r="F139" s="301">
        <v>0</v>
      </c>
      <c r="G139" s="301">
        <v>0</v>
      </c>
      <c r="H139" s="302">
        <v>0</v>
      </c>
    </row>
    <row r="140" spans="1:8" ht="124.5" thickBot="1">
      <c r="A140" s="373" t="s">
        <v>423</v>
      </c>
      <c r="B140" s="374" t="s">
        <v>424</v>
      </c>
      <c r="C140" s="375"/>
      <c r="D140" s="385" t="s">
        <v>425</v>
      </c>
      <c r="E140" s="385" t="s">
        <v>425</v>
      </c>
      <c r="F140" s="372" t="s">
        <v>426</v>
      </c>
      <c r="G140" s="372" t="s">
        <v>426</v>
      </c>
      <c r="H140" s="376" t="s">
        <v>426</v>
      </c>
    </row>
    <row r="141" spans="1:8">
      <c r="A141" s="158" t="s">
        <v>346</v>
      </c>
      <c r="B141" s="159"/>
      <c r="C141" s="160"/>
      <c r="D141" s="173" t="s">
        <v>427</v>
      </c>
      <c r="E141" s="173" t="s">
        <v>427</v>
      </c>
      <c r="F141" s="173">
        <v>0</v>
      </c>
      <c r="G141" s="173">
        <v>0</v>
      </c>
      <c r="H141" s="294">
        <v>0</v>
      </c>
    </row>
    <row r="142" spans="1:8">
      <c r="A142" s="162" t="s">
        <v>347</v>
      </c>
      <c r="B142" s="163"/>
      <c r="C142" s="164"/>
      <c r="D142" s="175">
        <v>0</v>
      </c>
      <c r="E142" s="175">
        <v>0</v>
      </c>
      <c r="F142" s="175">
        <v>0</v>
      </c>
      <c r="G142" s="175">
        <v>0</v>
      </c>
      <c r="H142" s="295">
        <v>0</v>
      </c>
    </row>
    <row r="143" spans="1:8">
      <c r="A143" s="162" t="s">
        <v>4</v>
      </c>
      <c r="B143" s="163"/>
      <c r="C143" s="164"/>
      <c r="D143" s="175" t="s">
        <v>427</v>
      </c>
      <c r="E143" s="175" t="s">
        <v>427</v>
      </c>
      <c r="F143" s="175">
        <v>0</v>
      </c>
      <c r="G143" s="175">
        <v>0</v>
      </c>
      <c r="H143" s="295">
        <v>0</v>
      </c>
    </row>
    <row r="144" spans="1:8" ht="15.75" thickBot="1">
      <c r="A144" s="267" t="s">
        <v>349</v>
      </c>
      <c r="B144" s="268"/>
      <c r="C144" s="269"/>
      <c r="D144" s="301">
        <v>0</v>
      </c>
      <c r="E144" s="301">
        <v>0</v>
      </c>
      <c r="F144" s="301">
        <v>0</v>
      </c>
      <c r="G144" s="301">
        <v>0</v>
      </c>
      <c r="H144" s="302">
        <v>0</v>
      </c>
    </row>
    <row r="145" spans="1:8" ht="254.25" customHeight="1" thickBot="1">
      <c r="A145" s="373" t="s">
        <v>428</v>
      </c>
      <c r="B145" s="374" t="s">
        <v>429</v>
      </c>
      <c r="C145" s="375"/>
      <c r="D145" s="372" t="s">
        <v>430</v>
      </c>
      <c r="E145" s="372" t="s">
        <v>430</v>
      </c>
      <c r="F145" s="372" t="s">
        <v>430</v>
      </c>
      <c r="G145" s="372" t="s">
        <v>430</v>
      </c>
      <c r="H145" s="376" t="s">
        <v>430</v>
      </c>
    </row>
    <row r="146" spans="1:8">
      <c r="A146" s="158" t="s">
        <v>346</v>
      </c>
      <c r="B146" s="159"/>
      <c r="C146" s="160"/>
      <c r="D146" s="173">
        <v>2500000</v>
      </c>
      <c r="E146" s="173" t="s">
        <v>350</v>
      </c>
      <c r="F146" s="173" t="s">
        <v>350</v>
      </c>
      <c r="G146" s="173" t="s">
        <v>350</v>
      </c>
      <c r="H146" s="294" t="s">
        <v>350</v>
      </c>
    </row>
    <row r="147" spans="1:8">
      <c r="A147" s="162" t="s">
        <v>347</v>
      </c>
      <c r="B147" s="163"/>
      <c r="C147" s="164"/>
      <c r="D147" s="175">
        <v>2500000</v>
      </c>
      <c r="E147" s="175">
        <v>0</v>
      </c>
      <c r="F147" s="175">
        <v>0</v>
      </c>
      <c r="G147" s="175">
        <v>0</v>
      </c>
      <c r="H147" s="295">
        <v>0</v>
      </c>
    </row>
    <row r="148" spans="1:8">
      <c r="A148" s="162" t="s">
        <v>4</v>
      </c>
      <c r="B148" s="163"/>
      <c r="C148" s="164"/>
      <c r="D148" s="175">
        <v>0</v>
      </c>
      <c r="E148" s="175">
        <v>0</v>
      </c>
      <c r="F148" s="175">
        <v>0</v>
      </c>
      <c r="G148" s="175">
        <v>0</v>
      </c>
      <c r="H148" s="295">
        <v>0</v>
      </c>
    </row>
    <row r="149" spans="1:8" ht="15.75" thickBot="1">
      <c r="A149" s="267" t="s">
        <v>349</v>
      </c>
      <c r="B149" s="268"/>
      <c r="C149" s="269"/>
      <c r="D149" s="301">
        <v>0</v>
      </c>
      <c r="E149" s="301" t="s">
        <v>350</v>
      </c>
      <c r="F149" s="301" t="s">
        <v>350</v>
      </c>
      <c r="G149" s="301" t="s">
        <v>350</v>
      </c>
      <c r="H149" s="302" t="s">
        <v>350</v>
      </c>
    </row>
    <row r="150" spans="1:8" ht="111" customHeight="1" thickBot="1">
      <c r="A150" s="282" t="s">
        <v>431</v>
      </c>
      <c r="B150" s="283" t="s">
        <v>432</v>
      </c>
      <c r="C150" s="284"/>
      <c r="D150" s="372" t="s">
        <v>433</v>
      </c>
      <c r="E150" s="372" t="s">
        <v>433</v>
      </c>
      <c r="F150" s="372" t="s">
        <v>433</v>
      </c>
      <c r="G150" s="372" t="s">
        <v>433</v>
      </c>
      <c r="H150" s="372" t="s">
        <v>433</v>
      </c>
    </row>
    <row r="151" spans="1:8">
      <c r="A151" s="158" t="s">
        <v>346</v>
      </c>
      <c r="B151" s="159"/>
      <c r="C151" s="160"/>
      <c r="D151" s="173" t="s">
        <v>1257</v>
      </c>
      <c r="E151" s="173" t="s">
        <v>1257</v>
      </c>
      <c r="F151" s="173" t="s">
        <v>1257</v>
      </c>
      <c r="G151" s="173" t="s">
        <v>1257</v>
      </c>
      <c r="H151" s="294" t="s">
        <v>1258</v>
      </c>
    </row>
    <row r="152" spans="1:8">
      <c r="A152" s="162" t="s">
        <v>347</v>
      </c>
      <c r="B152" s="163"/>
      <c r="C152" s="164"/>
      <c r="D152" s="175" t="s">
        <v>1258</v>
      </c>
      <c r="E152" s="175" t="s">
        <v>1258</v>
      </c>
      <c r="F152" s="175" t="s">
        <v>1258</v>
      </c>
      <c r="G152" s="175" t="s">
        <v>1258</v>
      </c>
      <c r="H152" s="295" t="s">
        <v>1258</v>
      </c>
    </row>
    <row r="153" spans="1:8">
      <c r="A153" s="162" t="s">
        <v>4</v>
      </c>
      <c r="B153" s="163"/>
      <c r="C153" s="164"/>
      <c r="D153" s="175">
        <v>0</v>
      </c>
      <c r="E153" s="175">
        <v>0</v>
      </c>
      <c r="F153" s="175">
        <v>0</v>
      </c>
      <c r="G153" s="175">
        <v>0</v>
      </c>
      <c r="H153" s="295">
        <v>0</v>
      </c>
    </row>
    <row r="154" spans="1:8" ht="15.75" thickBot="1">
      <c r="A154" s="267" t="s">
        <v>349</v>
      </c>
      <c r="B154" s="268"/>
      <c r="C154" s="269"/>
      <c r="D154" s="301">
        <v>0</v>
      </c>
      <c r="E154" s="301">
        <v>0</v>
      </c>
      <c r="F154" s="301">
        <v>0</v>
      </c>
      <c r="G154" s="301">
        <v>0</v>
      </c>
      <c r="H154" s="302">
        <v>0</v>
      </c>
    </row>
    <row r="155" spans="1:8" s="1" customFormat="1">
      <c r="D155" s="223"/>
      <c r="E155" s="223"/>
      <c r="F155" s="223"/>
      <c r="G155" s="223"/>
      <c r="H155" s="223"/>
    </row>
    <row r="156" spans="1:8" s="1" customFormat="1">
      <c r="D156" s="223"/>
      <c r="E156" s="223"/>
      <c r="F156" s="223"/>
      <c r="G156" s="223"/>
      <c r="H156" s="223"/>
    </row>
    <row r="157" spans="1:8" s="1" customFormat="1">
      <c r="D157" s="223"/>
      <c r="E157" s="223"/>
      <c r="F157" s="223"/>
      <c r="G157" s="223"/>
      <c r="H157" s="223"/>
    </row>
    <row r="158" spans="1:8" s="1" customFormat="1">
      <c r="D158" s="223"/>
      <c r="E158" s="223"/>
      <c r="F158" s="223"/>
      <c r="G158" s="223"/>
      <c r="H158" s="223"/>
    </row>
    <row r="159" spans="1:8" s="1" customFormat="1">
      <c r="D159" s="223"/>
      <c r="E159" s="223"/>
      <c r="F159" s="223"/>
      <c r="G159" s="223"/>
      <c r="H159" s="223"/>
    </row>
    <row r="160" spans="1:8" s="1" customFormat="1">
      <c r="D160" s="223"/>
      <c r="E160" s="223"/>
      <c r="F160" s="223"/>
      <c r="G160" s="223"/>
      <c r="H160" s="223"/>
    </row>
    <row r="161" spans="4:8" s="1" customFormat="1">
      <c r="D161" s="223"/>
      <c r="E161" s="223"/>
      <c r="F161" s="223"/>
      <c r="G161" s="223"/>
      <c r="H161" s="223"/>
    </row>
    <row r="162" spans="4:8" s="1" customFormat="1">
      <c r="D162" s="223"/>
      <c r="E162" s="223"/>
      <c r="F162" s="223"/>
      <c r="G162" s="223"/>
      <c r="H162" s="223"/>
    </row>
    <row r="163" spans="4:8" s="1" customFormat="1">
      <c r="D163" s="223"/>
      <c r="E163" s="223"/>
      <c r="F163" s="223"/>
      <c r="G163" s="223"/>
      <c r="H163" s="223"/>
    </row>
    <row r="164" spans="4:8" s="1" customFormat="1">
      <c r="D164" s="223"/>
      <c r="E164" s="223"/>
      <c r="F164" s="223"/>
      <c r="G164" s="223"/>
      <c r="H164" s="223"/>
    </row>
    <row r="165" spans="4:8" s="1" customFormat="1">
      <c r="D165" s="223"/>
      <c r="E165" s="223"/>
      <c r="F165" s="223"/>
      <c r="G165" s="223"/>
      <c r="H165" s="223"/>
    </row>
    <row r="166" spans="4:8" s="1" customFormat="1">
      <c r="D166" s="223"/>
      <c r="E166" s="223"/>
      <c r="F166" s="223"/>
      <c r="G166" s="223"/>
      <c r="H166" s="223"/>
    </row>
    <row r="167" spans="4:8" s="1" customFormat="1">
      <c r="D167" s="223"/>
      <c r="E167" s="223"/>
      <c r="F167" s="223"/>
      <c r="G167" s="223"/>
      <c r="H167" s="223"/>
    </row>
    <row r="168" spans="4:8" s="1" customFormat="1">
      <c r="D168" s="223"/>
      <c r="E168" s="223"/>
      <c r="F168" s="223"/>
      <c r="G168" s="223"/>
      <c r="H168" s="223"/>
    </row>
    <row r="169" spans="4:8" s="1" customFormat="1">
      <c r="D169" s="223"/>
      <c r="E169" s="223"/>
      <c r="F169" s="223"/>
      <c r="G169" s="223"/>
      <c r="H169" s="223"/>
    </row>
    <row r="170" spans="4:8" s="1" customFormat="1">
      <c r="D170" s="223"/>
      <c r="E170" s="223"/>
      <c r="F170" s="223"/>
      <c r="G170" s="223"/>
      <c r="H170" s="223"/>
    </row>
    <row r="171" spans="4:8" s="1" customFormat="1">
      <c r="D171" s="223"/>
      <c r="E171" s="223"/>
      <c r="F171" s="223"/>
      <c r="G171" s="223"/>
      <c r="H171" s="223"/>
    </row>
    <row r="172" spans="4:8" s="1" customFormat="1">
      <c r="D172" s="223"/>
      <c r="E172" s="223"/>
      <c r="F172" s="223"/>
      <c r="G172" s="223"/>
      <c r="H172" s="223"/>
    </row>
    <row r="173" spans="4:8" s="1" customFormat="1">
      <c r="D173" s="223"/>
      <c r="E173" s="223"/>
      <c r="F173" s="223"/>
      <c r="G173" s="223"/>
      <c r="H173" s="223"/>
    </row>
    <row r="174" spans="4:8" s="1" customFormat="1">
      <c r="D174" s="223"/>
      <c r="E174" s="223"/>
      <c r="F174" s="223"/>
      <c r="G174" s="223"/>
      <c r="H174" s="223"/>
    </row>
    <row r="175" spans="4:8" s="1" customFormat="1">
      <c r="D175" s="223"/>
      <c r="E175" s="223"/>
      <c r="F175" s="223"/>
      <c r="G175" s="223"/>
      <c r="H175" s="223"/>
    </row>
    <row r="176" spans="4:8" s="1" customFormat="1">
      <c r="D176" s="223"/>
      <c r="E176" s="223"/>
      <c r="F176" s="223"/>
      <c r="G176" s="223"/>
      <c r="H176" s="223"/>
    </row>
    <row r="177" spans="4:8" s="1" customFormat="1">
      <c r="D177" s="223"/>
      <c r="E177" s="223"/>
      <c r="F177" s="223"/>
      <c r="G177" s="223"/>
      <c r="H177" s="223"/>
    </row>
    <row r="178" spans="4:8" s="1" customFormat="1">
      <c r="D178" s="223"/>
      <c r="E178" s="223"/>
      <c r="F178" s="223"/>
      <c r="G178" s="223"/>
      <c r="H178" s="223"/>
    </row>
    <row r="179" spans="4:8" s="1" customFormat="1">
      <c r="D179" s="223"/>
      <c r="E179" s="223"/>
      <c r="F179" s="223"/>
      <c r="G179" s="223"/>
      <c r="H179" s="223"/>
    </row>
    <row r="180" spans="4:8" s="1" customFormat="1">
      <c r="D180" s="223"/>
      <c r="E180" s="223"/>
      <c r="F180" s="223"/>
      <c r="G180" s="223"/>
      <c r="H180" s="223"/>
    </row>
    <row r="181" spans="4:8" s="1" customFormat="1">
      <c r="D181" s="223"/>
      <c r="E181" s="223"/>
      <c r="F181" s="223"/>
      <c r="G181" s="223"/>
      <c r="H181" s="223"/>
    </row>
    <row r="182" spans="4:8" s="1" customFormat="1">
      <c r="D182" s="223"/>
      <c r="E182" s="223"/>
      <c r="F182" s="223"/>
      <c r="G182" s="223"/>
      <c r="H182" s="223"/>
    </row>
    <row r="183" spans="4:8" s="1" customFormat="1">
      <c r="D183" s="223"/>
      <c r="E183" s="223"/>
      <c r="F183" s="223"/>
      <c r="G183" s="223"/>
      <c r="H183" s="223"/>
    </row>
    <row r="184" spans="4:8" s="1" customFormat="1">
      <c r="D184" s="223"/>
      <c r="E184" s="223"/>
      <c r="F184" s="223"/>
      <c r="G184" s="223"/>
      <c r="H184" s="223"/>
    </row>
    <row r="185" spans="4:8" s="1" customFormat="1">
      <c r="D185" s="223"/>
      <c r="E185" s="223"/>
      <c r="F185" s="223"/>
      <c r="G185" s="223"/>
      <c r="H185" s="223"/>
    </row>
    <row r="186" spans="4:8" s="1" customFormat="1">
      <c r="D186" s="223"/>
      <c r="E186" s="223"/>
      <c r="F186" s="223"/>
      <c r="G186" s="223"/>
      <c r="H186" s="223"/>
    </row>
    <row r="187" spans="4:8" s="1" customFormat="1">
      <c r="D187" s="223"/>
      <c r="E187" s="223"/>
      <c r="F187" s="223"/>
      <c r="G187" s="223"/>
      <c r="H187" s="223"/>
    </row>
    <row r="188" spans="4:8" s="1" customFormat="1">
      <c r="D188" s="223"/>
      <c r="E188" s="223"/>
      <c r="F188" s="223"/>
      <c r="G188" s="223"/>
      <c r="H188" s="223"/>
    </row>
    <row r="189" spans="4:8" s="1" customFormat="1">
      <c r="D189" s="223"/>
      <c r="E189" s="223"/>
      <c r="F189" s="223"/>
      <c r="G189" s="223"/>
      <c r="H189" s="223"/>
    </row>
    <row r="190" spans="4:8" s="1" customFormat="1">
      <c r="D190" s="223"/>
      <c r="E190" s="223"/>
      <c r="F190" s="223"/>
      <c r="G190" s="223"/>
      <c r="H190" s="223"/>
    </row>
    <row r="191" spans="4:8" s="1" customFormat="1">
      <c r="D191" s="223"/>
      <c r="E191" s="223"/>
      <c r="F191" s="223"/>
      <c r="G191" s="223"/>
      <c r="H191" s="223"/>
    </row>
    <row r="192" spans="4:8" s="1" customFormat="1">
      <c r="D192" s="223"/>
      <c r="E192" s="223"/>
      <c r="F192" s="223"/>
      <c r="G192" s="223"/>
      <c r="H192" s="223"/>
    </row>
    <row r="193" spans="4:8" s="1" customFormat="1">
      <c r="D193" s="223"/>
      <c r="E193" s="223"/>
      <c r="F193" s="223"/>
      <c r="G193" s="223"/>
      <c r="H193" s="223"/>
    </row>
    <row r="194" spans="4:8" s="1" customFormat="1">
      <c r="D194" s="223"/>
      <c r="E194" s="223"/>
      <c r="F194" s="223"/>
      <c r="G194" s="223"/>
      <c r="H194" s="223"/>
    </row>
    <row r="195" spans="4:8" s="1" customFormat="1">
      <c r="D195" s="223"/>
      <c r="E195" s="223"/>
      <c r="F195" s="223"/>
      <c r="G195" s="223"/>
      <c r="H195" s="223"/>
    </row>
    <row r="196" spans="4:8" s="1" customFormat="1">
      <c r="D196" s="223"/>
      <c r="E196" s="223"/>
      <c r="F196" s="223"/>
      <c r="G196" s="223"/>
      <c r="H196" s="223"/>
    </row>
    <row r="197" spans="4:8" s="1" customFormat="1">
      <c r="D197" s="223"/>
      <c r="E197" s="223"/>
      <c r="F197" s="223"/>
      <c r="G197" s="223"/>
      <c r="H197" s="223"/>
    </row>
    <row r="198" spans="4:8" s="1" customFormat="1">
      <c r="D198" s="223"/>
      <c r="E198" s="223"/>
      <c r="F198" s="223"/>
      <c r="G198" s="223"/>
      <c r="H198" s="223"/>
    </row>
    <row r="199" spans="4:8" s="1" customFormat="1">
      <c r="D199" s="223"/>
      <c r="E199" s="223"/>
      <c r="F199" s="223"/>
      <c r="G199" s="223"/>
      <c r="H199" s="223"/>
    </row>
    <row r="200" spans="4:8" s="1" customFormat="1">
      <c r="D200" s="223"/>
      <c r="E200" s="223"/>
      <c r="F200" s="223"/>
      <c r="G200" s="223"/>
      <c r="H200" s="223"/>
    </row>
    <row r="201" spans="4:8" s="1" customFormat="1">
      <c r="D201" s="223"/>
      <c r="E201" s="223"/>
      <c r="F201" s="223"/>
      <c r="G201" s="223"/>
      <c r="H201" s="223"/>
    </row>
    <row r="202" spans="4:8" s="1" customFormat="1">
      <c r="D202" s="223"/>
      <c r="E202" s="223"/>
      <c r="F202" s="223"/>
      <c r="G202" s="223"/>
      <c r="H202" s="223"/>
    </row>
    <row r="203" spans="4:8" s="1" customFormat="1">
      <c r="D203" s="223"/>
      <c r="E203" s="223"/>
      <c r="F203" s="223"/>
      <c r="G203" s="223"/>
      <c r="H203" s="223"/>
    </row>
    <row r="204" spans="4:8" s="1" customFormat="1">
      <c r="D204" s="223"/>
      <c r="E204" s="223"/>
      <c r="F204" s="223"/>
      <c r="G204" s="223"/>
      <c r="H204" s="223"/>
    </row>
    <row r="205" spans="4:8" s="1" customFormat="1">
      <c r="D205" s="223"/>
      <c r="E205" s="223"/>
      <c r="F205" s="223"/>
      <c r="G205" s="223"/>
      <c r="H205" s="223"/>
    </row>
    <row r="206" spans="4:8" s="1" customFormat="1">
      <c r="D206" s="223"/>
      <c r="E206" s="223"/>
      <c r="F206" s="223"/>
      <c r="G206" s="223"/>
      <c r="H206" s="223"/>
    </row>
    <row r="207" spans="4:8" s="1" customFormat="1">
      <c r="D207" s="223"/>
      <c r="E207" s="223"/>
      <c r="F207" s="223"/>
      <c r="G207" s="223"/>
      <c r="H207" s="223"/>
    </row>
    <row r="208" spans="4:8" s="1" customFormat="1">
      <c r="D208" s="223"/>
      <c r="E208" s="223"/>
      <c r="F208" s="223"/>
      <c r="G208" s="223"/>
      <c r="H208" s="223"/>
    </row>
    <row r="209" spans="4:8" s="1" customFormat="1">
      <c r="D209" s="223"/>
      <c r="E209" s="223"/>
      <c r="F209" s="223"/>
      <c r="G209" s="223"/>
      <c r="H209" s="223"/>
    </row>
    <row r="210" spans="4:8" s="1" customFormat="1">
      <c r="D210" s="223"/>
      <c r="E210" s="223"/>
      <c r="F210" s="223"/>
      <c r="G210" s="223"/>
      <c r="H210" s="223"/>
    </row>
    <row r="211" spans="4:8" s="1" customFormat="1">
      <c r="D211" s="223"/>
      <c r="E211" s="223"/>
      <c r="F211" s="223"/>
      <c r="G211" s="223"/>
      <c r="H211" s="223"/>
    </row>
    <row r="212" spans="4:8" s="1" customFormat="1">
      <c r="D212" s="223"/>
      <c r="E212" s="223"/>
      <c r="F212" s="223"/>
      <c r="G212" s="223"/>
      <c r="H212" s="223"/>
    </row>
    <row r="213" spans="4:8" s="1" customFormat="1">
      <c r="D213" s="223"/>
      <c r="E213" s="223"/>
      <c r="F213" s="223"/>
      <c r="G213" s="223"/>
      <c r="H213" s="223"/>
    </row>
    <row r="214" spans="4:8" s="1" customFormat="1">
      <c r="D214" s="223"/>
      <c r="E214" s="223"/>
      <c r="F214" s="223"/>
      <c r="G214" s="223"/>
      <c r="H214" s="223"/>
    </row>
    <row r="215" spans="4:8" s="1" customFormat="1">
      <c r="D215" s="223"/>
      <c r="E215" s="223"/>
      <c r="F215" s="223"/>
      <c r="G215" s="223"/>
      <c r="H215" s="223"/>
    </row>
    <row r="216" spans="4:8" s="1" customFormat="1">
      <c r="D216" s="223"/>
      <c r="E216" s="223"/>
      <c r="F216" s="223"/>
      <c r="G216" s="223"/>
      <c r="H216" s="223"/>
    </row>
    <row r="217" spans="4:8" s="1" customFormat="1">
      <c r="D217" s="223"/>
      <c r="E217" s="223"/>
      <c r="F217" s="223"/>
      <c r="G217" s="223"/>
      <c r="H217" s="223"/>
    </row>
    <row r="218" spans="4:8" s="1" customFormat="1">
      <c r="D218" s="223"/>
      <c r="E218" s="223"/>
      <c r="F218" s="223"/>
      <c r="G218" s="223"/>
      <c r="H218" s="223"/>
    </row>
    <row r="219" spans="4:8" s="1" customFormat="1">
      <c r="D219" s="223"/>
      <c r="E219" s="223"/>
      <c r="F219" s="223"/>
      <c r="G219" s="223"/>
      <c r="H219" s="223"/>
    </row>
    <row r="220" spans="4:8" s="1" customFormat="1">
      <c r="D220" s="223"/>
      <c r="E220" s="223"/>
      <c r="F220" s="223"/>
      <c r="G220" s="223"/>
      <c r="H220" s="223"/>
    </row>
    <row r="221" spans="4:8" s="1" customFormat="1">
      <c r="D221" s="223"/>
      <c r="E221" s="223"/>
      <c r="F221" s="223"/>
      <c r="G221" s="223"/>
      <c r="H221" s="223"/>
    </row>
    <row r="222" spans="4:8" s="1" customFormat="1">
      <c r="D222" s="223"/>
      <c r="E222" s="223"/>
      <c r="F222" s="223"/>
      <c r="G222" s="223"/>
      <c r="H222" s="223"/>
    </row>
    <row r="223" spans="4:8" s="1" customFormat="1">
      <c r="D223" s="223"/>
      <c r="E223" s="223"/>
      <c r="F223" s="223"/>
      <c r="G223" s="223"/>
      <c r="H223" s="223"/>
    </row>
    <row r="224" spans="4:8" s="1" customFormat="1">
      <c r="D224" s="223"/>
      <c r="E224" s="223"/>
      <c r="F224" s="223"/>
      <c r="G224" s="223"/>
      <c r="H224" s="223"/>
    </row>
    <row r="225" spans="4:8" s="1" customFormat="1">
      <c r="D225" s="223"/>
      <c r="E225" s="223"/>
      <c r="F225" s="223"/>
      <c r="G225" s="223"/>
      <c r="H225" s="223"/>
    </row>
    <row r="226" spans="4:8" s="1" customFormat="1">
      <c r="D226" s="223"/>
      <c r="E226" s="223"/>
      <c r="F226" s="223"/>
      <c r="G226" s="223"/>
      <c r="H226" s="223"/>
    </row>
    <row r="227" spans="4:8" s="1" customFormat="1">
      <c r="D227" s="223"/>
      <c r="E227" s="223"/>
      <c r="F227" s="223"/>
      <c r="G227" s="223"/>
      <c r="H227" s="223"/>
    </row>
    <row r="228" spans="4:8" s="1" customFormat="1">
      <c r="D228" s="223"/>
      <c r="E228" s="223"/>
      <c r="F228" s="223"/>
      <c r="G228" s="223"/>
      <c r="H228" s="223"/>
    </row>
    <row r="229" spans="4:8" s="1" customFormat="1">
      <c r="D229" s="223"/>
      <c r="E229" s="223"/>
      <c r="F229" s="223"/>
      <c r="G229" s="223"/>
      <c r="H229" s="223"/>
    </row>
    <row r="230" spans="4:8" s="1" customFormat="1">
      <c r="D230" s="223"/>
      <c r="E230" s="223"/>
      <c r="F230" s="223"/>
      <c r="G230" s="223"/>
      <c r="H230" s="223"/>
    </row>
    <row r="231" spans="4:8" s="1" customFormat="1">
      <c r="D231" s="223"/>
      <c r="E231" s="223"/>
      <c r="F231" s="223"/>
      <c r="G231" s="223"/>
      <c r="H231" s="223"/>
    </row>
    <row r="232" spans="4:8" s="1" customFormat="1">
      <c r="D232" s="223"/>
      <c r="E232" s="223"/>
      <c r="F232" s="223"/>
      <c r="G232" s="223"/>
      <c r="H232" s="223"/>
    </row>
    <row r="233" spans="4:8" s="1" customFormat="1">
      <c r="D233" s="223"/>
      <c r="E233" s="223"/>
      <c r="F233" s="223"/>
      <c r="G233" s="223"/>
      <c r="H233" s="223"/>
    </row>
    <row r="234" spans="4:8" s="1" customFormat="1">
      <c r="D234" s="223"/>
      <c r="E234" s="223"/>
      <c r="F234" s="223"/>
      <c r="G234" s="223"/>
      <c r="H234" s="223"/>
    </row>
    <row r="235" spans="4:8" s="1" customFormat="1">
      <c r="D235" s="223"/>
      <c r="E235" s="223"/>
      <c r="F235" s="223"/>
      <c r="G235" s="223"/>
      <c r="H235" s="223"/>
    </row>
    <row r="236" spans="4:8" s="1" customFormat="1">
      <c r="D236" s="223"/>
      <c r="E236" s="223"/>
      <c r="F236" s="223"/>
      <c r="G236" s="223"/>
      <c r="H236" s="223"/>
    </row>
    <row r="237" spans="4:8" s="1" customFormat="1">
      <c r="D237" s="223"/>
      <c r="E237" s="223"/>
      <c r="F237" s="223"/>
      <c r="G237" s="223"/>
      <c r="H237" s="223"/>
    </row>
    <row r="238" spans="4:8" s="1" customFormat="1">
      <c r="D238" s="223"/>
      <c r="E238" s="223"/>
      <c r="F238" s="223"/>
      <c r="G238" s="223"/>
      <c r="H238" s="223"/>
    </row>
    <row r="239" spans="4:8" s="1" customFormat="1">
      <c r="D239" s="223"/>
      <c r="E239" s="223"/>
      <c r="F239" s="223"/>
      <c r="G239" s="223"/>
      <c r="H239" s="223"/>
    </row>
    <row r="240" spans="4:8" s="1" customFormat="1">
      <c r="D240" s="223"/>
      <c r="E240" s="223"/>
      <c r="F240" s="223"/>
      <c r="G240" s="223"/>
      <c r="H240" s="223"/>
    </row>
    <row r="241" spans="4:8" s="1" customFormat="1">
      <c r="D241" s="223"/>
      <c r="E241" s="223"/>
      <c r="F241" s="223"/>
      <c r="G241" s="223"/>
      <c r="H241" s="223"/>
    </row>
    <row r="242" spans="4:8" s="1" customFormat="1">
      <c r="D242" s="223"/>
      <c r="E242" s="223"/>
      <c r="F242" s="223"/>
      <c r="G242" s="223"/>
      <c r="H242" s="223"/>
    </row>
    <row r="243" spans="4:8" s="1" customFormat="1">
      <c r="D243" s="223"/>
      <c r="E243" s="223"/>
      <c r="F243" s="223"/>
      <c r="G243" s="223"/>
      <c r="H243" s="223"/>
    </row>
    <row r="244" spans="4:8" s="1" customFormat="1">
      <c r="D244" s="223"/>
      <c r="E244" s="223"/>
      <c r="F244" s="223"/>
      <c r="G244" s="223"/>
      <c r="H244" s="223"/>
    </row>
    <row r="245" spans="4:8" s="1" customFormat="1">
      <c r="D245" s="223"/>
      <c r="E245" s="223"/>
      <c r="F245" s="223"/>
      <c r="G245" s="223"/>
      <c r="H245" s="223"/>
    </row>
    <row r="246" spans="4:8" s="1" customFormat="1">
      <c r="D246" s="223"/>
      <c r="E246" s="223"/>
      <c r="F246" s="223"/>
      <c r="G246" s="223"/>
      <c r="H246" s="223"/>
    </row>
    <row r="247" spans="4:8" s="1" customFormat="1">
      <c r="D247" s="223"/>
      <c r="E247" s="223"/>
      <c r="F247" s="223"/>
      <c r="G247" s="223"/>
      <c r="H247" s="223"/>
    </row>
    <row r="248" spans="4:8" s="1" customFormat="1">
      <c r="D248" s="223"/>
      <c r="E248" s="223"/>
      <c r="F248" s="223"/>
      <c r="G248" s="223"/>
      <c r="H248" s="223"/>
    </row>
    <row r="249" spans="4:8" s="1" customFormat="1">
      <c r="D249" s="223"/>
      <c r="E249" s="223"/>
      <c r="F249" s="223"/>
      <c r="G249" s="223"/>
      <c r="H249" s="223"/>
    </row>
    <row r="250" spans="4:8" s="1" customFormat="1">
      <c r="D250" s="223"/>
      <c r="E250" s="223"/>
      <c r="F250" s="223"/>
      <c r="G250" s="223"/>
      <c r="H250" s="223"/>
    </row>
    <row r="251" spans="4:8" s="1" customFormat="1">
      <c r="D251" s="223"/>
      <c r="E251" s="223"/>
      <c r="F251" s="223"/>
      <c r="G251" s="223"/>
      <c r="H251" s="223"/>
    </row>
    <row r="252" spans="4:8" s="1" customFormat="1">
      <c r="D252" s="223"/>
      <c r="E252" s="223"/>
      <c r="F252" s="223"/>
      <c r="G252" s="223"/>
      <c r="H252" s="223"/>
    </row>
    <row r="253" spans="4:8" s="1" customFormat="1">
      <c r="D253" s="223"/>
      <c r="E253" s="223"/>
      <c r="F253" s="223"/>
      <c r="G253" s="223"/>
      <c r="H253" s="223"/>
    </row>
    <row r="254" spans="4:8" s="1" customFormat="1">
      <c r="D254" s="223"/>
      <c r="E254" s="223"/>
      <c r="F254" s="223"/>
      <c r="G254" s="223"/>
      <c r="H254" s="223"/>
    </row>
    <row r="255" spans="4:8" s="1" customFormat="1">
      <c r="D255" s="223"/>
      <c r="E255" s="223"/>
      <c r="F255" s="223"/>
      <c r="G255" s="223"/>
      <c r="H255" s="223"/>
    </row>
    <row r="256" spans="4:8" s="1" customFormat="1">
      <c r="D256" s="223"/>
      <c r="E256" s="223"/>
      <c r="F256" s="223"/>
      <c r="G256" s="223"/>
      <c r="H256" s="223"/>
    </row>
    <row r="257" spans="4:8" s="1" customFormat="1">
      <c r="D257" s="223"/>
      <c r="E257" s="223"/>
      <c r="F257" s="223"/>
      <c r="G257" s="223"/>
      <c r="H257" s="223"/>
    </row>
    <row r="258" spans="4:8" s="1" customFormat="1">
      <c r="D258" s="223"/>
      <c r="E258" s="223"/>
      <c r="F258" s="223"/>
      <c r="G258" s="223"/>
      <c r="H258" s="223"/>
    </row>
    <row r="259" spans="4:8" s="1" customFormat="1">
      <c r="D259" s="223"/>
      <c r="E259" s="223"/>
      <c r="F259" s="223"/>
      <c r="G259" s="223"/>
      <c r="H259" s="223"/>
    </row>
    <row r="260" spans="4:8" s="1" customFormat="1">
      <c r="D260" s="223"/>
      <c r="E260" s="223"/>
      <c r="F260" s="223"/>
      <c r="G260" s="223"/>
      <c r="H260" s="223"/>
    </row>
    <row r="261" spans="4:8" s="1" customFormat="1">
      <c r="D261" s="223"/>
      <c r="E261" s="223"/>
      <c r="F261" s="223"/>
      <c r="G261" s="223"/>
      <c r="H261" s="223"/>
    </row>
    <row r="262" spans="4:8" s="1" customFormat="1">
      <c r="D262" s="223"/>
      <c r="E262" s="223"/>
      <c r="F262" s="223"/>
      <c r="G262" s="223"/>
      <c r="H262" s="223"/>
    </row>
    <row r="263" spans="4:8" s="1" customFormat="1">
      <c r="D263" s="223"/>
      <c r="E263" s="223"/>
      <c r="F263" s="223"/>
      <c r="G263" s="223"/>
      <c r="H263" s="223"/>
    </row>
    <row r="264" spans="4:8" s="1" customFormat="1">
      <c r="D264" s="223"/>
      <c r="E264" s="223"/>
      <c r="F264" s="223"/>
      <c r="G264" s="223"/>
      <c r="H264" s="223"/>
    </row>
    <row r="265" spans="4:8" s="1" customFormat="1">
      <c r="D265" s="223"/>
      <c r="E265" s="223"/>
      <c r="F265" s="223"/>
      <c r="G265" s="223"/>
      <c r="H265" s="223"/>
    </row>
    <row r="266" spans="4:8" s="1" customFormat="1">
      <c r="D266" s="223"/>
      <c r="E266" s="223"/>
      <c r="F266" s="223"/>
      <c r="G266" s="223"/>
      <c r="H266" s="223"/>
    </row>
    <row r="267" spans="4:8" s="1" customFormat="1">
      <c r="D267" s="223"/>
      <c r="E267" s="223"/>
      <c r="F267" s="223"/>
      <c r="G267" s="223"/>
      <c r="H267" s="223"/>
    </row>
    <row r="268" spans="4:8" s="1" customFormat="1">
      <c r="D268" s="223"/>
      <c r="E268" s="223"/>
      <c r="F268" s="223"/>
      <c r="G268" s="223"/>
      <c r="H268" s="223"/>
    </row>
    <row r="269" spans="4:8" s="1" customFormat="1">
      <c r="D269" s="223"/>
      <c r="E269" s="223"/>
      <c r="F269" s="223"/>
      <c r="G269" s="223"/>
      <c r="H269" s="223"/>
    </row>
    <row r="270" spans="4:8" s="1" customFormat="1">
      <c r="D270" s="223"/>
      <c r="E270" s="223"/>
      <c r="F270" s="223"/>
      <c r="G270" s="223"/>
      <c r="H270" s="223"/>
    </row>
    <row r="271" spans="4:8" s="1" customFormat="1">
      <c r="D271" s="223"/>
      <c r="E271" s="223"/>
      <c r="F271" s="223"/>
      <c r="G271" s="223"/>
      <c r="H271" s="223"/>
    </row>
    <row r="272" spans="4:8" s="1" customFormat="1">
      <c r="D272" s="223"/>
      <c r="E272" s="223"/>
      <c r="F272" s="223"/>
      <c r="G272" s="223"/>
      <c r="H272" s="223"/>
    </row>
    <row r="273" spans="4:8" s="1" customFormat="1">
      <c r="D273" s="223"/>
      <c r="E273" s="223"/>
      <c r="F273" s="223"/>
      <c r="G273" s="223"/>
      <c r="H273" s="223"/>
    </row>
    <row r="274" spans="4:8" s="1" customFormat="1">
      <c r="D274" s="223"/>
      <c r="E274" s="223"/>
      <c r="F274" s="223"/>
      <c r="G274" s="223"/>
      <c r="H274" s="223"/>
    </row>
    <row r="275" spans="4:8" s="1" customFormat="1">
      <c r="D275" s="223"/>
      <c r="E275" s="223"/>
      <c r="F275" s="223"/>
      <c r="G275" s="223"/>
      <c r="H275" s="223"/>
    </row>
    <row r="276" spans="4:8" s="1" customFormat="1">
      <c r="D276" s="223"/>
      <c r="E276" s="223"/>
      <c r="F276" s="223"/>
      <c r="G276" s="223"/>
      <c r="H276" s="223"/>
    </row>
    <row r="277" spans="4:8" s="1" customFormat="1">
      <c r="D277" s="223"/>
      <c r="E277" s="223"/>
      <c r="F277" s="223"/>
      <c r="G277" s="223"/>
      <c r="H277" s="223"/>
    </row>
    <row r="278" spans="4:8" s="1" customFormat="1">
      <c r="D278" s="223"/>
      <c r="E278" s="223"/>
      <c r="F278" s="223"/>
      <c r="G278" s="223"/>
      <c r="H278" s="223"/>
    </row>
    <row r="279" spans="4:8" s="1" customFormat="1">
      <c r="D279" s="223"/>
      <c r="E279" s="223"/>
      <c r="F279" s="223"/>
      <c r="G279" s="223"/>
      <c r="H279" s="223"/>
    </row>
    <row r="280" spans="4:8" s="1" customFormat="1">
      <c r="D280" s="223"/>
      <c r="E280" s="223"/>
      <c r="F280" s="223"/>
      <c r="G280" s="223"/>
      <c r="H280" s="223"/>
    </row>
    <row r="281" spans="4:8" s="1" customFormat="1">
      <c r="D281" s="223"/>
      <c r="E281" s="223"/>
      <c r="F281" s="223"/>
      <c r="G281" s="223"/>
      <c r="H281" s="223"/>
    </row>
    <row r="282" spans="4:8" s="1" customFormat="1">
      <c r="D282" s="223"/>
      <c r="E282" s="223"/>
      <c r="F282" s="223"/>
      <c r="G282" s="223"/>
      <c r="H282" s="223"/>
    </row>
    <row r="283" spans="4:8" s="1" customFormat="1">
      <c r="D283" s="223"/>
      <c r="E283" s="223"/>
      <c r="F283" s="223"/>
      <c r="G283" s="223"/>
      <c r="H283" s="223"/>
    </row>
    <row r="284" spans="4:8" s="1" customFormat="1">
      <c r="D284" s="223"/>
      <c r="E284" s="223"/>
      <c r="F284" s="223"/>
      <c r="G284" s="223"/>
      <c r="H284" s="223"/>
    </row>
    <row r="285" spans="4:8" s="1" customFormat="1">
      <c r="D285" s="223"/>
      <c r="E285" s="223"/>
      <c r="F285" s="223"/>
      <c r="G285" s="223"/>
      <c r="H285" s="223"/>
    </row>
    <row r="286" spans="4:8" s="1" customFormat="1">
      <c r="D286" s="223"/>
      <c r="E286" s="223"/>
      <c r="F286" s="223"/>
      <c r="G286" s="223"/>
      <c r="H286" s="223"/>
    </row>
    <row r="287" spans="4:8" s="1" customFormat="1">
      <c r="D287" s="223"/>
      <c r="E287" s="223"/>
      <c r="F287" s="223"/>
      <c r="G287" s="223"/>
      <c r="H287" s="223"/>
    </row>
    <row r="288" spans="4:8" s="1" customFormat="1">
      <c r="D288" s="223"/>
      <c r="E288" s="223"/>
      <c r="F288" s="223"/>
      <c r="G288" s="223"/>
      <c r="H288" s="223"/>
    </row>
    <row r="289" spans="4:8" s="1" customFormat="1">
      <c r="D289" s="223"/>
      <c r="E289" s="223"/>
      <c r="F289" s="223"/>
      <c r="G289" s="223"/>
      <c r="H289" s="223"/>
    </row>
    <row r="290" spans="4:8" s="1" customFormat="1">
      <c r="D290" s="223"/>
      <c r="E290" s="223"/>
      <c r="F290" s="223"/>
      <c r="G290" s="223"/>
      <c r="H290" s="223"/>
    </row>
    <row r="291" spans="4:8" s="1" customFormat="1">
      <c r="D291" s="223"/>
      <c r="E291" s="223"/>
      <c r="F291" s="223"/>
      <c r="G291" s="223"/>
      <c r="H291" s="223"/>
    </row>
    <row r="292" spans="4:8" s="1" customFormat="1">
      <c r="D292" s="223"/>
      <c r="E292" s="223"/>
      <c r="F292" s="223"/>
      <c r="G292" s="223"/>
      <c r="H292" s="223"/>
    </row>
    <row r="293" spans="4:8" s="1" customFormat="1">
      <c r="D293" s="223"/>
      <c r="E293" s="223"/>
      <c r="F293" s="223"/>
      <c r="G293" s="223"/>
      <c r="H293" s="223"/>
    </row>
    <row r="294" spans="4:8" s="1" customFormat="1">
      <c r="D294" s="223"/>
      <c r="E294" s="223"/>
      <c r="F294" s="223"/>
      <c r="G294" s="223"/>
      <c r="H294" s="223"/>
    </row>
    <row r="295" spans="4:8" s="1" customFormat="1">
      <c r="D295" s="223"/>
      <c r="E295" s="223"/>
      <c r="F295" s="223"/>
      <c r="G295" s="223"/>
      <c r="H295" s="223"/>
    </row>
    <row r="296" spans="4:8" s="1" customFormat="1">
      <c r="D296" s="223"/>
      <c r="E296" s="223"/>
      <c r="F296" s="223"/>
      <c r="G296" s="223"/>
      <c r="H296" s="223"/>
    </row>
    <row r="297" spans="4:8" s="1" customFormat="1">
      <c r="D297" s="223"/>
      <c r="E297" s="223"/>
      <c r="F297" s="223"/>
      <c r="G297" s="223"/>
      <c r="H297" s="223"/>
    </row>
    <row r="298" spans="4:8" s="1" customFormat="1">
      <c r="D298" s="223"/>
      <c r="E298" s="223"/>
      <c r="F298" s="223"/>
      <c r="G298" s="223"/>
      <c r="H298" s="223"/>
    </row>
    <row r="299" spans="4:8" s="1" customFormat="1">
      <c r="D299" s="223"/>
      <c r="E299" s="223"/>
      <c r="F299" s="223"/>
      <c r="G299" s="223"/>
      <c r="H299" s="223"/>
    </row>
    <row r="300" spans="4:8" s="1" customFormat="1">
      <c r="D300" s="223"/>
      <c r="E300" s="223"/>
      <c r="F300" s="223"/>
      <c r="G300" s="223"/>
      <c r="H300" s="223"/>
    </row>
    <row r="301" spans="4:8" s="1" customFormat="1">
      <c r="D301" s="223"/>
      <c r="E301" s="223"/>
      <c r="F301" s="223"/>
      <c r="G301" s="223"/>
      <c r="H301" s="223"/>
    </row>
    <row r="302" spans="4:8" s="1" customFormat="1">
      <c r="D302" s="223"/>
      <c r="E302" s="223"/>
      <c r="F302" s="223"/>
      <c r="G302" s="223"/>
      <c r="H302" s="223"/>
    </row>
    <row r="303" spans="4:8" s="1" customFormat="1">
      <c r="D303" s="223"/>
      <c r="E303" s="223"/>
      <c r="F303" s="223"/>
      <c r="G303" s="223"/>
      <c r="H303" s="223"/>
    </row>
    <row r="304" spans="4:8" s="1" customFormat="1">
      <c r="D304" s="223"/>
      <c r="E304" s="223"/>
      <c r="F304" s="223"/>
      <c r="G304" s="223"/>
      <c r="H304" s="223"/>
    </row>
    <row r="305" spans="4:8" s="1" customFormat="1">
      <c r="D305" s="223"/>
      <c r="E305" s="223"/>
      <c r="F305" s="223"/>
      <c r="G305" s="223"/>
      <c r="H305" s="223"/>
    </row>
    <row r="306" spans="4:8" s="1" customFormat="1">
      <c r="D306" s="223"/>
      <c r="E306" s="223"/>
      <c r="F306" s="223"/>
      <c r="G306" s="223"/>
      <c r="H306" s="223"/>
    </row>
    <row r="307" spans="4:8" s="1" customFormat="1">
      <c r="D307" s="223"/>
      <c r="E307" s="223"/>
      <c r="F307" s="223"/>
      <c r="G307" s="223"/>
      <c r="H307" s="223"/>
    </row>
    <row r="308" spans="4:8" s="1" customFormat="1">
      <c r="D308" s="223"/>
      <c r="E308" s="223"/>
      <c r="F308" s="223"/>
      <c r="G308" s="223"/>
      <c r="H308" s="223"/>
    </row>
    <row r="309" spans="4:8" s="1" customFormat="1">
      <c r="D309" s="223"/>
      <c r="E309" s="223"/>
      <c r="F309" s="223"/>
      <c r="G309" s="223"/>
      <c r="H309" s="223"/>
    </row>
    <row r="310" spans="4:8" s="1" customFormat="1">
      <c r="D310" s="223"/>
      <c r="E310" s="223"/>
      <c r="F310" s="223"/>
      <c r="G310" s="223"/>
      <c r="H310" s="223"/>
    </row>
    <row r="311" spans="4:8" s="1" customFormat="1">
      <c r="D311" s="223"/>
      <c r="E311" s="223"/>
      <c r="F311" s="223"/>
      <c r="G311" s="223"/>
      <c r="H311" s="223"/>
    </row>
    <row r="312" spans="4:8" s="1" customFormat="1">
      <c r="D312" s="223"/>
      <c r="E312" s="223"/>
      <c r="F312" s="223"/>
      <c r="G312" s="223"/>
      <c r="H312" s="223"/>
    </row>
    <row r="313" spans="4:8" s="1" customFormat="1">
      <c r="D313" s="223"/>
      <c r="E313" s="223"/>
      <c r="F313" s="223"/>
      <c r="G313" s="223"/>
      <c r="H313" s="223"/>
    </row>
    <row r="314" spans="4:8" s="1" customFormat="1">
      <c r="D314" s="223"/>
      <c r="E314" s="223"/>
      <c r="F314" s="223"/>
      <c r="G314" s="223"/>
      <c r="H314" s="223"/>
    </row>
    <row r="315" spans="4:8" s="1" customFormat="1">
      <c r="D315" s="223"/>
      <c r="E315" s="223"/>
      <c r="F315" s="223"/>
      <c r="G315" s="223"/>
      <c r="H315" s="223"/>
    </row>
    <row r="316" spans="4:8" s="1" customFormat="1">
      <c r="D316" s="223"/>
      <c r="E316" s="223"/>
      <c r="F316" s="223"/>
      <c r="G316" s="223"/>
      <c r="H316" s="223"/>
    </row>
    <row r="317" spans="4:8" s="1" customFormat="1">
      <c r="D317" s="223"/>
      <c r="E317" s="223"/>
      <c r="F317" s="223"/>
      <c r="G317" s="223"/>
      <c r="H317" s="223"/>
    </row>
    <row r="318" spans="4:8" s="1" customFormat="1">
      <c r="D318" s="223"/>
      <c r="E318" s="223"/>
      <c r="F318" s="223"/>
      <c r="G318" s="223"/>
      <c r="H318" s="223"/>
    </row>
    <row r="319" spans="4:8" s="1" customFormat="1">
      <c r="D319" s="223"/>
      <c r="E319" s="223"/>
      <c r="F319" s="223"/>
      <c r="G319" s="223"/>
      <c r="H319" s="223"/>
    </row>
    <row r="320" spans="4:8" s="1" customFormat="1">
      <c r="D320" s="223"/>
      <c r="E320" s="223"/>
      <c r="F320" s="223"/>
      <c r="G320" s="223"/>
      <c r="H320" s="223"/>
    </row>
    <row r="321" spans="4:8" s="1" customFormat="1">
      <c r="D321" s="223"/>
      <c r="E321" s="223"/>
      <c r="F321" s="223"/>
      <c r="G321" s="223"/>
      <c r="H321" s="223"/>
    </row>
    <row r="322" spans="4:8" s="1" customFormat="1">
      <c r="D322" s="223"/>
      <c r="E322" s="223"/>
      <c r="F322" s="223"/>
      <c r="G322" s="223"/>
      <c r="H322" s="223"/>
    </row>
    <row r="323" spans="4:8" s="1" customFormat="1">
      <c r="D323" s="223"/>
      <c r="E323" s="223"/>
      <c r="F323" s="223"/>
      <c r="G323" s="223"/>
      <c r="H323" s="223"/>
    </row>
    <row r="324" spans="4:8" s="1" customFormat="1">
      <c r="D324" s="223"/>
      <c r="E324" s="223"/>
      <c r="F324" s="223"/>
      <c r="G324" s="223"/>
      <c r="H324" s="223"/>
    </row>
    <row r="325" spans="4:8" s="1" customFormat="1">
      <c r="D325" s="223"/>
      <c r="E325" s="223"/>
      <c r="F325" s="223"/>
      <c r="G325" s="223"/>
      <c r="H325" s="223"/>
    </row>
    <row r="326" spans="4:8" s="1" customFormat="1">
      <c r="D326" s="223"/>
      <c r="E326" s="223"/>
      <c r="F326" s="223"/>
      <c r="G326" s="223"/>
      <c r="H326" s="223"/>
    </row>
    <row r="327" spans="4:8" s="1" customFormat="1">
      <c r="D327" s="223"/>
      <c r="E327" s="223"/>
      <c r="F327" s="223"/>
      <c r="G327" s="223"/>
      <c r="H327" s="223"/>
    </row>
    <row r="328" spans="4:8" s="1" customFormat="1">
      <c r="D328" s="223"/>
      <c r="E328" s="223"/>
      <c r="F328" s="223"/>
      <c r="G328" s="223"/>
      <c r="H328" s="223"/>
    </row>
    <row r="329" spans="4:8" s="1" customFormat="1">
      <c r="D329" s="223"/>
      <c r="E329" s="223"/>
      <c r="F329" s="223"/>
      <c r="G329" s="223"/>
      <c r="H329" s="223"/>
    </row>
    <row r="330" spans="4:8" s="1" customFormat="1">
      <c r="D330" s="223"/>
      <c r="E330" s="223"/>
      <c r="F330" s="223"/>
      <c r="G330" s="223"/>
      <c r="H330" s="223"/>
    </row>
    <row r="331" spans="4:8" s="1" customFormat="1">
      <c r="D331" s="223"/>
      <c r="E331" s="223"/>
      <c r="F331" s="223"/>
      <c r="G331" s="223"/>
      <c r="H331" s="223"/>
    </row>
    <row r="332" spans="4:8" s="1" customFormat="1">
      <c r="D332" s="223"/>
      <c r="E332" s="223"/>
      <c r="F332" s="223"/>
      <c r="G332" s="223"/>
      <c r="H332" s="223"/>
    </row>
    <row r="333" spans="4:8" s="1" customFormat="1">
      <c r="D333" s="223"/>
      <c r="E333" s="223"/>
      <c r="F333" s="223"/>
      <c r="G333" s="223"/>
      <c r="H333" s="223"/>
    </row>
    <row r="334" spans="4:8" s="1" customFormat="1">
      <c r="D334" s="223"/>
      <c r="E334" s="223"/>
      <c r="F334" s="223"/>
      <c r="G334" s="223"/>
      <c r="H334" s="223"/>
    </row>
    <row r="335" spans="4:8" s="1" customFormat="1">
      <c r="D335" s="223"/>
      <c r="E335" s="223"/>
      <c r="F335" s="223"/>
      <c r="G335" s="223"/>
      <c r="H335" s="223"/>
    </row>
    <row r="336" spans="4:8" s="1" customFormat="1">
      <c r="D336" s="223"/>
      <c r="E336" s="223"/>
      <c r="F336" s="223"/>
      <c r="G336" s="223"/>
      <c r="H336" s="223"/>
    </row>
    <row r="337" spans="4:8" s="1" customFormat="1">
      <c r="D337" s="223"/>
      <c r="E337" s="223"/>
      <c r="F337" s="223"/>
      <c r="G337" s="223"/>
      <c r="H337" s="223"/>
    </row>
    <row r="338" spans="4:8" s="1" customFormat="1">
      <c r="D338" s="223"/>
      <c r="E338" s="223"/>
      <c r="F338" s="223"/>
      <c r="G338" s="223"/>
      <c r="H338" s="223"/>
    </row>
    <row r="339" spans="4:8" s="1" customFormat="1">
      <c r="D339" s="223"/>
      <c r="E339" s="223"/>
      <c r="F339" s="223"/>
      <c r="G339" s="223"/>
      <c r="H339" s="223"/>
    </row>
    <row r="340" spans="4:8" s="1" customFormat="1">
      <c r="D340" s="223"/>
      <c r="E340" s="223"/>
      <c r="F340" s="223"/>
      <c r="G340" s="223"/>
      <c r="H340" s="223"/>
    </row>
    <row r="341" spans="4:8" s="1" customFormat="1">
      <c r="D341" s="223"/>
      <c r="E341" s="223"/>
      <c r="F341" s="223"/>
      <c r="G341" s="223"/>
      <c r="H341" s="223"/>
    </row>
    <row r="342" spans="4:8" s="1" customFormat="1">
      <c r="D342" s="223"/>
      <c r="E342" s="223"/>
      <c r="F342" s="223"/>
      <c r="G342" s="223"/>
      <c r="H342" s="223"/>
    </row>
    <row r="343" spans="4:8" s="1" customFormat="1">
      <c r="D343" s="223"/>
      <c r="E343" s="223"/>
      <c r="F343" s="223"/>
      <c r="G343" s="223"/>
      <c r="H343" s="223"/>
    </row>
    <row r="344" spans="4:8" s="1" customFormat="1">
      <c r="D344" s="223"/>
      <c r="E344" s="223"/>
      <c r="F344" s="223"/>
      <c r="G344" s="223"/>
      <c r="H344" s="223"/>
    </row>
    <row r="345" spans="4:8" s="1" customFormat="1">
      <c r="D345" s="223"/>
      <c r="E345" s="223"/>
      <c r="F345" s="223"/>
      <c r="G345" s="223"/>
      <c r="H345" s="223"/>
    </row>
    <row r="346" spans="4:8" s="1" customFormat="1">
      <c r="D346" s="223"/>
      <c r="E346" s="223"/>
      <c r="F346" s="223"/>
      <c r="G346" s="223"/>
      <c r="H346" s="223"/>
    </row>
    <row r="347" spans="4:8" s="1" customFormat="1">
      <c r="D347" s="223"/>
      <c r="E347" s="223"/>
      <c r="F347" s="223"/>
      <c r="G347" s="223"/>
      <c r="H347" s="223"/>
    </row>
    <row r="348" spans="4:8" s="1" customFormat="1">
      <c r="D348" s="223"/>
      <c r="E348" s="223"/>
      <c r="F348" s="223"/>
      <c r="G348" s="223"/>
      <c r="H348" s="223"/>
    </row>
    <row r="349" spans="4:8" s="1" customFormat="1">
      <c r="D349" s="223"/>
      <c r="E349" s="223"/>
      <c r="F349" s="223"/>
      <c r="G349" s="223"/>
      <c r="H349" s="223"/>
    </row>
    <row r="350" spans="4:8" s="1" customFormat="1">
      <c r="D350" s="223"/>
      <c r="E350" s="223"/>
      <c r="F350" s="223"/>
      <c r="G350" s="223"/>
      <c r="H350" s="223"/>
    </row>
    <row r="351" spans="4:8" s="1" customFormat="1">
      <c r="D351" s="223"/>
      <c r="E351" s="223"/>
      <c r="F351" s="223"/>
      <c r="G351" s="223"/>
      <c r="H351" s="223"/>
    </row>
    <row r="352" spans="4:8" s="1" customFormat="1">
      <c r="D352" s="223"/>
      <c r="E352" s="223"/>
      <c r="F352" s="223"/>
      <c r="G352" s="223"/>
      <c r="H352" s="223"/>
    </row>
    <row r="353" spans="4:8" s="1" customFormat="1">
      <c r="D353" s="223"/>
      <c r="E353" s="223"/>
      <c r="F353" s="223"/>
      <c r="G353" s="223"/>
      <c r="H353" s="223"/>
    </row>
    <row r="354" spans="4:8" s="1" customFormat="1">
      <c r="D354" s="223"/>
      <c r="E354" s="223"/>
      <c r="F354" s="223"/>
      <c r="G354" s="223"/>
      <c r="H354" s="223"/>
    </row>
    <row r="355" spans="4:8" s="1" customFormat="1">
      <c r="D355" s="223"/>
      <c r="E355" s="223"/>
      <c r="F355" s="223"/>
      <c r="G355" s="223"/>
      <c r="H355" s="223"/>
    </row>
    <row r="356" spans="4:8" s="1" customFormat="1">
      <c r="D356" s="223"/>
      <c r="E356" s="223"/>
      <c r="F356" s="223"/>
      <c r="G356" s="223"/>
      <c r="H356" s="223"/>
    </row>
    <row r="357" spans="4:8" s="1" customFormat="1">
      <c r="D357" s="223"/>
      <c r="E357" s="223"/>
      <c r="F357" s="223"/>
      <c r="G357" s="223"/>
      <c r="H357" s="223"/>
    </row>
    <row r="358" spans="4:8" s="1" customFormat="1">
      <c r="D358" s="223"/>
      <c r="E358" s="223"/>
      <c r="F358" s="223"/>
      <c r="G358" s="223"/>
      <c r="H358" s="223"/>
    </row>
    <row r="359" spans="4:8" s="1" customFormat="1">
      <c r="D359" s="223"/>
      <c r="E359" s="223"/>
      <c r="F359" s="223"/>
      <c r="G359" s="223"/>
      <c r="H359" s="223"/>
    </row>
    <row r="360" spans="4:8" s="1" customFormat="1">
      <c r="D360" s="223"/>
      <c r="E360" s="223"/>
      <c r="F360" s="223"/>
      <c r="G360" s="223"/>
      <c r="H360" s="223"/>
    </row>
    <row r="361" spans="4:8" s="1" customFormat="1">
      <c r="D361" s="223"/>
      <c r="E361" s="223"/>
      <c r="F361" s="223"/>
      <c r="G361" s="223"/>
      <c r="H361" s="223"/>
    </row>
    <row r="362" spans="4:8" s="1" customFormat="1">
      <c r="D362" s="223"/>
      <c r="E362" s="223"/>
      <c r="F362" s="223"/>
      <c r="G362" s="223"/>
      <c r="H362" s="223"/>
    </row>
    <row r="363" spans="4:8" s="1" customFormat="1">
      <c r="D363" s="223"/>
      <c r="E363" s="223"/>
      <c r="F363" s="223"/>
      <c r="G363" s="223"/>
      <c r="H363" s="223"/>
    </row>
    <row r="364" spans="4:8" s="1" customFormat="1">
      <c r="D364" s="223"/>
      <c r="E364" s="223"/>
      <c r="F364" s="223"/>
      <c r="G364" s="223"/>
      <c r="H364" s="223"/>
    </row>
    <row r="365" spans="4:8" s="1" customFormat="1">
      <c r="D365" s="223"/>
      <c r="E365" s="223"/>
      <c r="F365" s="223"/>
      <c r="G365" s="223"/>
      <c r="H365" s="223"/>
    </row>
    <row r="366" spans="4:8" s="1" customFormat="1">
      <c r="D366" s="223"/>
      <c r="E366" s="223"/>
      <c r="F366" s="223"/>
      <c r="G366" s="223"/>
      <c r="H366" s="223"/>
    </row>
    <row r="367" spans="4:8" s="1" customFormat="1">
      <c r="D367" s="223"/>
      <c r="E367" s="223"/>
      <c r="F367" s="223"/>
      <c r="G367" s="223"/>
      <c r="H367" s="223"/>
    </row>
    <row r="368" spans="4:8" s="1" customFormat="1">
      <c r="D368" s="223"/>
      <c r="E368" s="223"/>
      <c r="F368" s="223"/>
      <c r="G368" s="223"/>
      <c r="H368" s="223"/>
    </row>
    <row r="369" spans="4:8" s="1" customFormat="1">
      <c r="D369" s="223"/>
      <c r="E369" s="223"/>
      <c r="F369" s="223"/>
      <c r="G369" s="223"/>
      <c r="H369" s="223"/>
    </row>
    <row r="370" spans="4:8" s="1" customFormat="1">
      <c r="D370" s="223"/>
      <c r="E370" s="223"/>
      <c r="F370" s="223"/>
      <c r="G370" s="223"/>
      <c r="H370" s="223"/>
    </row>
    <row r="371" spans="4:8" s="1" customFormat="1">
      <c r="D371" s="223"/>
      <c r="E371" s="223"/>
      <c r="F371" s="223"/>
      <c r="G371" s="223"/>
      <c r="H371" s="223"/>
    </row>
    <row r="372" spans="4:8" s="1" customFormat="1">
      <c r="D372" s="223"/>
      <c r="E372" s="223"/>
      <c r="F372" s="223"/>
      <c r="G372" s="223"/>
      <c r="H372" s="223"/>
    </row>
    <row r="373" spans="4:8" s="1" customFormat="1">
      <c r="D373" s="223"/>
      <c r="E373" s="223"/>
      <c r="F373" s="223"/>
      <c r="G373" s="223"/>
      <c r="H373" s="223"/>
    </row>
    <row r="374" spans="4:8" s="1" customFormat="1">
      <c r="D374" s="223"/>
      <c r="E374" s="223"/>
      <c r="F374" s="223"/>
      <c r="G374" s="223"/>
      <c r="H374" s="223"/>
    </row>
    <row r="375" spans="4:8" s="1" customFormat="1">
      <c r="D375" s="223"/>
      <c r="E375" s="223"/>
      <c r="F375" s="223"/>
      <c r="G375" s="223"/>
      <c r="H375" s="223"/>
    </row>
    <row r="376" spans="4:8" s="1" customFormat="1">
      <c r="D376" s="223"/>
      <c r="E376" s="223"/>
      <c r="F376" s="223"/>
      <c r="G376" s="223"/>
      <c r="H376" s="223"/>
    </row>
    <row r="377" spans="4:8" s="1" customFormat="1">
      <c r="D377" s="223"/>
      <c r="E377" s="223"/>
      <c r="F377" s="223"/>
      <c r="G377" s="223"/>
      <c r="H377" s="223"/>
    </row>
    <row r="378" spans="4:8" s="1" customFormat="1">
      <c r="D378" s="223"/>
      <c r="E378" s="223"/>
      <c r="F378" s="223"/>
      <c r="G378" s="223"/>
      <c r="H378" s="223"/>
    </row>
    <row r="379" spans="4:8" s="1" customFormat="1">
      <c r="D379" s="223"/>
      <c r="E379" s="223"/>
      <c r="F379" s="223"/>
      <c r="G379" s="223"/>
      <c r="H379" s="223"/>
    </row>
    <row r="380" spans="4:8" s="1" customFormat="1">
      <c r="D380" s="223"/>
      <c r="E380" s="223"/>
      <c r="F380" s="223"/>
      <c r="G380" s="223"/>
      <c r="H380" s="223"/>
    </row>
    <row r="381" spans="4:8" s="1" customFormat="1">
      <c r="D381" s="223"/>
      <c r="E381" s="223"/>
      <c r="F381" s="223"/>
      <c r="G381" s="223"/>
      <c r="H381" s="223"/>
    </row>
    <row r="382" spans="4:8" s="1" customFormat="1">
      <c r="D382" s="223"/>
      <c r="E382" s="223"/>
      <c r="F382" s="223"/>
      <c r="G382" s="223"/>
      <c r="H382" s="223"/>
    </row>
    <row r="383" spans="4:8" s="1" customFormat="1">
      <c r="D383" s="223"/>
      <c r="E383" s="223"/>
      <c r="F383" s="223"/>
      <c r="G383" s="223"/>
      <c r="H383" s="223"/>
    </row>
    <row r="384" spans="4:8" s="1" customFormat="1">
      <c r="D384" s="223"/>
      <c r="E384" s="223"/>
      <c r="F384" s="223"/>
      <c r="G384" s="223"/>
      <c r="H384" s="223"/>
    </row>
    <row r="385" spans="4:8" s="1" customFormat="1">
      <c r="D385" s="223"/>
      <c r="E385" s="223"/>
      <c r="F385" s="223"/>
      <c r="G385" s="223"/>
      <c r="H385" s="223"/>
    </row>
    <row r="386" spans="4:8" s="1" customFormat="1">
      <c r="D386" s="223"/>
      <c r="E386" s="223"/>
      <c r="F386" s="223"/>
      <c r="G386" s="223"/>
      <c r="H386" s="223"/>
    </row>
    <row r="387" spans="4:8" s="1" customFormat="1">
      <c r="D387" s="223"/>
      <c r="E387" s="223"/>
      <c r="F387" s="223"/>
      <c r="G387" s="223"/>
      <c r="H387" s="223"/>
    </row>
    <row r="388" spans="4:8" s="1" customFormat="1">
      <c r="D388" s="223"/>
      <c r="E388" s="223"/>
      <c r="F388" s="223"/>
      <c r="G388" s="223"/>
      <c r="H388" s="223"/>
    </row>
    <row r="389" spans="4:8" s="1" customFormat="1">
      <c r="D389" s="223"/>
      <c r="E389" s="223"/>
      <c r="F389" s="223"/>
      <c r="G389" s="223"/>
      <c r="H389" s="223"/>
    </row>
    <row r="390" spans="4:8" s="1" customFormat="1">
      <c r="D390" s="223"/>
      <c r="E390" s="223"/>
      <c r="F390" s="223"/>
      <c r="G390" s="223"/>
      <c r="H390" s="223"/>
    </row>
    <row r="391" spans="4:8" s="1" customFormat="1">
      <c r="D391" s="223"/>
      <c r="E391" s="223"/>
      <c r="F391" s="223"/>
      <c r="G391" s="223"/>
      <c r="H391" s="223"/>
    </row>
    <row r="392" spans="4:8" s="1" customFormat="1">
      <c r="D392" s="223"/>
      <c r="E392" s="223"/>
      <c r="F392" s="223"/>
      <c r="G392" s="223"/>
      <c r="H392" s="223"/>
    </row>
    <row r="393" spans="4:8" s="1" customFormat="1">
      <c r="D393" s="223"/>
      <c r="E393" s="223"/>
      <c r="F393" s="223"/>
      <c r="G393" s="223"/>
      <c r="H393" s="223"/>
    </row>
    <row r="394" spans="4:8" s="1" customFormat="1">
      <c r="D394" s="223"/>
      <c r="E394" s="223"/>
      <c r="F394" s="223"/>
      <c r="G394" s="223"/>
      <c r="H394" s="223"/>
    </row>
    <row r="395" spans="4:8" s="1" customFormat="1">
      <c r="D395" s="223"/>
      <c r="E395" s="223"/>
      <c r="F395" s="223"/>
      <c r="G395" s="223"/>
      <c r="H395" s="223"/>
    </row>
    <row r="396" spans="4:8" s="1" customFormat="1">
      <c r="D396" s="223"/>
      <c r="E396" s="223"/>
      <c r="F396" s="223"/>
      <c r="G396" s="223"/>
      <c r="H396" s="223"/>
    </row>
    <row r="397" spans="4:8" s="1" customFormat="1">
      <c r="D397" s="223"/>
      <c r="E397" s="223"/>
      <c r="F397" s="223"/>
      <c r="G397" s="223"/>
      <c r="H397" s="223"/>
    </row>
    <row r="398" spans="4:8" s="1" customFormat="1">
      <c r="D398" s="223"/>
      <c r="E398" s="223"/>
      <c r="F398" s="223"/>
      <c r="G398" s="223"/>
      <c r="H398" s="223"/>
    </row>
    <row r="399" spans="4:8" s="1" customFormat="1">
      <c r="D399" s="223"/>
      <c r="E399" s="223"/>
      <c r="F399" s="223"/>
      <c r="G399" s="223"/>
      <c r="H399" s="223"/>
    </row>
    <row r="400" spans="4:8" s="1" customFormat="1">
      <c r="D400" s="223"/>
      <c r="E400" s="223"/>
      <c r="F400" s="223"/>
      <c r="G400" s="223"/>
      <c r="H400" s="223"/>
    </row>
    <row r="401" spans="4:8" s="1" customFormat="1">
      <c r="D401" s="223"/>
      <c r="E401" s="223"/>
      <c r="F401" s="223"/>
      <c r="G401" s="223"/>
      <c r="H401" s="223"/>
    </row>
    <row r="402" spans="4:8" s="1" customFormat="1">
      <c r="D402" s="223"/>
      <c r="E402" s="223"/>
      <c r="F402" s="223"/>
      <c r="G402" s="223"/>
      <c r="H402" s="223"/>
    </row>
    <row r="403" spans="4:8" s="1" customFormat="1">
      <c r="D403" s="223"/>
      <c r="E403" s="223"/>
      <c r="F403" s="223"/>
      <c r="G403" s="223"/>
      <c r="H403" s="223"/>
    </row>
    <row r="404" spans="4:8" s="1" customFormat="1">
      <c r="D404" s="223"/>
      <c r="E404" s="223"/>
      <c r="F404" s="223"/>
      <c r="G404" s="223"/>
      <c r="H404" s="223"/>
    </row>
    <row r="405" spans="4:8" s="1" customFormat="1">
      <c r="D405" s="223"/>
      <c r="E405" s="223"/>
      <c r="F405" s="223"/>
      <c r="G405" s="223"/>
      <c r="H405" s="223"/>
    </row>
    <row r="406" spans="4:8" s="1" customFormat="1">
      <c r="D406" s="223"/>
      <c r="E406" s="223"/>
      <c r="F406" s="223"/>
      <c r="G406" s="223"/>
      <c r="H406" s="223"/>
    </row>
    <row r="407" spans="4:8" s="1" customFormat="1">
      <c r="D407" s="223"/>
      <c r="E407" s="223"/>
      <c r="F407" s="223"/>
      <c r="G407" s="223"/>
      <c r="H407" s="223"/>
    </row>
    <row r="408" spans="4:8" s="1" customFormat="1">
      <c r="D408" s="223"/>
      <c r="E408" s="223"/>
      <c r="F408" s="223"/>
      <c r="G408" s="223"/>
      <c r="H408" s="223"/>
    </row>
    <row r="409" spans="4:8" s="1" customFormat="1">
      <c r="D409" s="223"/>
      <c r="E409" s="223"/>
      <c r="F409" s="223"/>
      <c r="G409" s="223"/>
      <c r="H409" s="223"/>
    </row>
    <row r="410" spans="4:8" s="1" customFormat="1">
      <c r="D410" s="223"/>
      <c r="E410" s="223"/>
      <c r="F410" s="223"/>
      <c r="G410" s="223"/>
      <c r="H410" s="223"/>
    </row>
    <row r="411" spans="4:8" s="1" customFormat="1">
      <c r="D411" s="223"/>
      <c r="E411" s="223"/>
      <c r="F411" s="223"/>
      <c r="G411" s="223"/>
      <c r="H411" s="223"/>
    </row>
    <row r="412" spans="4:8" s="1" customFormat="1">
      <c r="D412" s="223"/>
      <c r="E412" s="223"/>
      <c r="F412" s="223"/>
      <c r="G412" s="223"/>
      <c r="H412" s="223"/>
    </row>
    <row r="413" spans="4:8" s="1" customFormat="1">
      <c r="D413" s="223"/>
      <c r="E413" s="223"/>
      <c r="F413" s="223"/>
      <c r="G413" s="223"/>
      <c r="H413" s="223"/>
    </row>
    <row r="414" spans="4:8" s="1" customFormat="1">
      <c r="D414" s="223"/>
      <c r="E414" s="223"/>
      <c r="F414" s="223"/>
      <c r="G414" s="223"/>
      <c r="H414" s="223"/>
    </row>
    <row r="415" spans="4:8" s="1" customFormat="1">
      <c r="D415" s="223"/>
      <c r="E415" s="223"/>
      <c r="F415" s="223"/>
      <c r="G415" s="223"/>
      <c r="H415" s="223"/>
    </row>
    <row r="416" spans="4:8" s="1" customFormat="1">
      <c r="D416" s="223"/>
      <c r="E416" s="223"/>
      <c r="F416" s="223"/>
      <c r="G416" s="223"/>
      <c r="H416" s="223"/>
    </row>
    <row r="417" spans="4:8" s="1" customFormat="1">
      <c r="D417" s="223"/>
      <c r="E417" s="223"/>
      <c r="F417" s="223"/>
      <c r="G417" s="223"/>
      <c r="H417" s="223"/>
    </row>
    <row r="418" spans="4:8" s="1" customFormat="1">
      <c r="D418" s="223"/>
      <c r="E418" s="223"/>
      <c r="F418" s="223"/>
      <c r="G418" s="223"/>
      <c r="H418" s="223"/>
    </row>
    <row r="419" spans="4:8" s="1" customFormat="1">
      <c r="D419" s="223"/>
      <c r="E419" s="223"/>
      <c r="F419" s="223"/>
      <c r="G419" s="223"/>
      <c r="H419" s="223"/>
    </row>
    <row r="420" spans="4:8" s="1" customFormat="1">
      <c r="D420" s="223"/>
      <c r="E420" s="223"/>
      <c r="F420" s="223"/>
      <c r="G420" s="223"/>
      <c r="H420" s="223"/>
    </row>
    <row r="421" spans="4:8" s="1" customFormat="1">
      <c r="D421" s="223"/>
      <c r="E421" s="223"/>
      <c r="F421" s="223"/>
      <c r="G421" s="223"/>
      <c r="H421" s="223"/>
    </row>
    <row r="422" spans="4:8" s="1" customFormat="1">
      <c r="D422" s="223"/>
      <c r="E422" s="223"/>
      <c r="F422" s="223"/>
      <c r="G422" s="223"/>
      <c r="H422" s="223"/>
    </row>
    <row r="423" spans="4:8" s="1" customFormat="1">
      <c r="D423" s="223"/>
      <c r="E423" s="223"/>
      <c r="F423" s="223"/>
      <c r="G423" s="223"/>
      <c r="H423" s="223"/>
    </row>
    <row r="424" spans="4:8" s="1" customFormat="1">
      <c r="D424" s="223"/>
      <c r="E424" s="223"/>
      <c r="F424" s="223"/>
      <c r="G424" s="223"/>
      <c r="H424" s="223"/>
    </row>
    <row r="425" spans="4:8" s="1" customFormat="1">
      <c r="D425" s="223"/>
      <c r="E425" s="223"/>
      <c r="F425" s="223"/>
      <c r="G425" s="223"/>
      <c r="H425" s="223"/>
    </row>
    <row r="426" spans="4:8" s="1" customFormat="1">
      <c r="D426" s="223"/>
      <c r="E426" s="223"/>
      <c r="F426" s="223"/>
      <c r="G426" s="223"/>
      <c r="H426" s="223"/>
    </row>
    <row r="427" spans="4:8" s="1" customFormat="1">
      <c r="D427" s="223"/>
      <c r="E427" s="223"/>
      <c r="F427" s="223"/>
      <c r="G427" s="223"/>
      <c r="H427" s="223"/>
    </row>
    <row r="428" spans="4:8" s="1" customFormat="1">
      <c r="D428" s="223"/>
      <c r="E428" s="223"/>
      <c r="F428" s="223"/>
      <c r="G428" s="223"/>
      <c r="H428" s="223"/>
    </row>
    <row r="429" spans="4:8" s="1" customFormat="1">
      <c r="D429" s="223"/>
      <c r="E429" s="223"/>
      <c r="F429" s="223"/>
      <c r="G429" s="223"/>
      <c r="H429" s="223"/>
    </row>
    <row r="430" spans="4:8" s="1" customFormat="1">
      <c r="D430" s="223"/>
      <c r="E430" s="223"/>
      <c r="F430" s="223"/>
      <c r="G430" s="223"/>
      <c r="H430" s="223"/>
    </row>
    <row r="431" spans="4:8" s="1" customFormat="1">
      <c r="D431" s="223"/>
      <c r="E431" s="223"/>
      <c r="F431" s="223"/>
      <c r="G431" s="223"/>
      <c r="H431" s="223"/>
    </row>
    <row r="432" spans="4:8" s="1" customFormat="1">
      <c r="D432" s="223"/>
      <c r="E432" s="223"/>
      <c r="F432" s="223"/>
      <c r="G432" s="223"/>
      <c r="H432" s="223"/>
    </row>
    <row r="433" spans="4:8" s="1" customFormat="1">
      <c r="D433" s="223"/>
      <c r="E433" s="223"/>
      <c r="F433" s="223"/>
      <c r="G433" s="223"/>
      <c r="H433" s="223"/>
    </row>
    <row r="434" spans="4:8" s="1" customFormat="1">
      <c r="D434" s="223"/>
      <c r="E434" s="223"/>
      <c r="F434" s="223"/>
      <c r="G434" s="223"/>
      <c r="H434" s="223"/>
    </row>
    <row r="435" spans="4:8" s="1" customFormat="1">
      <c r="D435" s="223"/>
      <c r="E435" s="223"/>
      <c r="F435" s="223"/>
      <c r="G435" s="223"/>
      <c r="H435" s="223"/>
    </row>
    <row r="436" spans="4:8" s="1" customFormat="1">
      <c r="D436" s="223"/>
      <c r="E436" s="223"/>
      <c r="F436" s="223"/>
      <c r="G436" s="223"/>
      <c r="H436" s="223"/>
    </row>
    <row r="437" spans="4:8" s="1" customFormat="1">
      <c r="D437" s="223"/>
      <c r="E437" s="223"/>
      <c r="F437" s="223"/>
      <c r="G437" s="223"/>
      <c r="H437" s="223"/>
    </row>
    <row r="438" spans="4:8" s="1" customFormat="1">
      <c r="D438" s="223"/>
      <c r="E438" s="223"/>
      <c r="F438" s="223"/>
      <c r="G438" s="223"/>
      <c r="H438" s="223"/>
    </row>
    <row r="439" spans="4:8" s="1" customFormat="1">
      <c r="D439" s="223"/>
      <c r="E439" s="223"/>
      <c r="F439" s="223"/>
      <c r="G439" s="223"/>
      <c r="H439" s="223"/>
    </row>
    <row r="440" spans="4:8" s="1" customFormat="1">
      <c r="D440" s="223"/>
      <c r="E440" s="223"/>
      <c r="F440" s="223"/>
      <c r="G440" s="223"/>
      <c r="H440" s="223"/>
    </row>
    <row r="441" spans="4:8" s="1" customFormat="1">
      <c r="D441" s="223"/>
      <c r="E441" s="223"/>
      <c r="F441" s="223"/>
      <c r="G441" s="223"/>
      <c r="H441" s="223"/>
    </row>
    <row r="442" spans="4:8" s="1" customFormat="1">
      <c r="D442" s="223"/>
      <c r="E442" s="223"/>
      <c r="F442" s="223"/>
      <c r="G442" s="223"/>
      <c r="H442" s="223"/>
    </row>
    <row r="443" spans="4:8" s="1" customFormat="1">
      <c r="D443" s="223"/>
      <c r="E443" s="223"/>
      <c r="F443" s="223"/>
      <c r="G443" s="223"/>
      <c r="H443" s="223"/>
    </row>
    <row r="444" spans="4:8" s="1" customFormat="1">
      <c r="D444" s="223"/>
      <c r="E444" s="223"/>
      <c r="F444" s="223"/>
      <c r="G444" s="223"/>
      <c r="H444" s="223"/>
    </row>
    <row r="445" spans="4:8" s="1" customFormat="1">
      <c r="D445" s="223"/>
      <c r="E445" s="223"/>
      <c r="F445" s="223"/>
      <c r="G445" s="223"/>
      <c r="H445" s="223"/>
    </row>
    <row r="446" spans="4:8" s="1" customFormat="1">
      <c r="D446" s="223"/>
      <c r="E446" s="223"/>
      <c r="F446" s="223"/>
      <c r="G446" s="223"/>
      <c r="H446" s="223"/>
    </row>
    <row r="447" spans="4:8" s="1" customFormat="1">
      <c r="D447" s="223"/>
      <c r="E447" s="223"/>
      <c r="F447" s="223"/>
      <c r="G447" s="223"/>
      <c r="H447" s="223"/>
    </row>
    <row r="448" spans="4:8" s="1" customFormat="1">
      <c r="D448" s="223"/>
      <c r="E448" s="223"/>
      <c r="F448" s="223"/>
      <c r="G448" s="223"/>
      <c r="H448" s="223"/>
    </row>
    <row r="449" spans="4:8" s="1" customFormat="1">
      <c r="D449" s="223"/>
      <c r="E449" s="223"/>
      <c r="F449" s="223"/>
      <c r="G449" s="223"/>
      <c r="H449" s="223"/>
    </row>
    <row r="450" spans="4:8" s="1" customFormat="1">
      <c r="D450" s="223"/>
      <c r="E450" s="223"/>
      <c r="F450" s="223"/>
      <c r="G450" s="223"/>
      <c r="H450" s="223"/>
    </row>
    <row r="451" spans="4:8" s="1" customFormat="1">
      <c r="D451" s="223"/>
      <c r="E451" s="223"/>
      <c r="F451" s="223"/>
      <c r="G451" s="223"/>
      <c r="H451" s="223"/>
    </row>
    <row r="452" spans="4:8" s="1" customFormat="1">
      <c r="D452" s="223"/>
      <c r="E452" s="223"/>
      <c r="F452" s="223"/>
      <c r="G452" s="223"/>
      <c r="H452" s="223"/>
    </row>
    <row r="453" spans="4:8" s="1" customFormat="1">
      <c r="D453" s="223"/>
      <c r="E453" s="223"/>
      <c r="F453" s="223"/>
      <c r="G453" s="223"/>
      <c r="H453" s="223"/>
    </row>
    <row r="454" spans="4:8" s="1" customFormat="1">
      <c r="D454" s="223"/>
      <c r="E454" s="223"/>
      <c r="F454" s="223"/>
      <c r="G454" s="223"/>
      <c r="H454" s="223"/>
    </row>
    <row r="455" spans="4:8" s="1" customFormat="1">
      <c r="D455" s="223"/>
      <c r="E455" s="223"/>
      <c r="F455" s="223"/>
      <c r="G455" s="223"/>
      <c r="H455" s="223"/>
    </row>
    <row r="456" spans="4:8" s="1" customFormat="1">
      <c r="D456" s="223"/>
      <c r="E456" s="223"/>
      <c r="F456" s="223"/>
      <c r="G456" s="223"/>
      <c r="H456" s="223"/>
    </row>
    <row r="457" spans="4:8" s="1" customFormat="1">
      <c r="D457" s="223"/>
      <c r="E457" s="223"/>
      <c r="F457" s="223"/>
      <c r="G457" s="223"/>
      <c r="H457" s="223"/>
    </row>
    <row r="458" spans="4:8" s="1" customFormat="1">
      <c r="D458" s="223"/>
      <c r="E458" s="223"/>
      <c r="F458" s="223"/>
      <c r="G458" s="223"/>
      <c r="H458" s="223"/>
    </row>
    <row r="459" spans="4:8" s="1" customFormat="1">
      <c r="D459" s="223"/>
      <c r="E459" s="223"/>
      <c r="F459" s="223"/>
      <c r="G459" s="223"/>
      <c r="H459" s="223"/>
    </row>
    <row r="460" spans="4:8" s="1" customFormat="1">
      <c r="D460" s="223"/>
      <c r="E460" s="223"/>
      <c r="F460" s="223"/>
      <c r="G460" s="223"/>
      <c r="H460" s="223"/>
    </row>
    <row r="461" spans="4:8" s="1" customFormat="1">
      <c r="D461" s="223"/>
      <c r="E461" s="223"/>
      <c r="F461" s="223"/>
      <c r="G461" s="223"/>
      <c r="H461" s="223"/>
    </row>
    <row r="462" spans="4:8" s="1" customFormat="1">
      <c r="D462" s="223"/>
      <c r="E462" s="223"/>
      <c r="F462" s="223"/>
      <c r="G462" s="223"/>
      <c r="H462" s="223"/>
    </row>
    <row r="463" spans="4:8" s="1" customFormat="1">
      <c r="D463" s="223"/>
      <c r="E463" s="223"/>
      <c r="F463" s="223"/>
      <c r="G463" s="223"/>
      <c r="H463" s="223"/>
    </row>
    <row r="464" spans="4:8" s="1" customFormat="1">
      <c r="D464" s="223"/>
      <c r="E464" s="223"/>
      <c r="F464" s="223"/>
      <c r="G464" s="223"/>
      <c r="H464" s="223"/>
    </row>
    <row r="465" spans="4:8" s="1" customFormat="1">
      <c r="D465" s="223"/>
      <c r="E465" s="223"/>
      <c r="F465" s="223"/>
      <c r="G465" s="223"/>
      <c r="H465" s="223"/>
    </row>
    <row r="466" spans="4:8" s="1" customFormat="1">
      <c r="D466" s="223"/>
      <c r="E466" s="223"/>
      <c r="F466" s="223"/>
      <c r="G466" s="223"/>
      <c r="H466" s="223"/>
    </row>
    <row r="467" spans="4:8" s="1" customFormat="1">
      <c r="D467" s="223"/>
      <c r="E467" s="223"/>
      <c r="F467" s="223"/>
      <c r="G467" s="223"/>
      <c r="H467" s="223"/>
    </row>
    <row r="468" spans="4:8" s="1" customFormat="1">
      <c r="D468" s="223"/>
      <c r="E468" s="223"/>
      <c r="F468" s="223"/>
      <c r="G468" s="223"/>
      <c r="H468" s="223"/>
    </row>
    <row r="469" spans="4:8" s="1" customFormat="1">
      <c r="D469" s="223"/>
      <c r="E469" s="223"/>
      <c r="F469" s="223"/>
      <c r="G469" s="223"/>
      <c r="H469" s="223"/>
    </row>
    <row r="470" spans="4:8" s="1" customFormat="1">
      <c r="D470" s="223"/>
      <c r="E470" s="223"/>
      <c r="F470" s="223"/>
      <c r="G470" s="223"/>
      <c r="H470" s="223"/>
    </row>
    <row r="471" spans="4:8" s="1" customFormat="1">
      <c r="D471" s="223"/>
      <c r="E471" s="223"/>
      <c r="F471" s="223"/>
      <c r="G471" s="223"/>
      <c r="H471" s="223"/>
    </row>
    <row r="472" spans="4:8" s="1" customFormat="1">
      <c r="D472" s="223"/>
      <c r="E472" s="223"/>
      <c r="F472" s="223"/>
      <c r="G472" s="223"/>
      <c r="H472" s="223"/>
    </row>
    <row r="473" spans="4:8" s="1" customFormat="1">
      <c r="D473" s="223"/>
      <c r="E473" s="223"/>
      <c r="F473" s="223"/>
      <c r="G473" s="223"/>
      <c r="H473" s="223"/>
    </row>
    <row r="474" spans="4:8" s="1" customFormat="1">
      <c r="D474" s="223"/>
      <c r="E474" s="223"/>
      <c r="F474" s="223"/>
      <c r="G474" s="223"/>
      <c r="H474" s="223"/>
    </row>
    <row r="475" spans="4:8" s="1" customFormat="1">
      <c r="D475" s="223"/>
      <c r="E475" s="223"/>
      <c r="F475" s="223"/>
      <c r="G475" s="223"/>
      <c r="H475" s="223"/>
    </row>
    <row r="476" spans="4:8" s="1" customFormat="1">
      <c r="D476" s="223"/>
      <c r="E476" s="223"/>
      <c r="F476" s="223"/>
      <c r="G476" s="223"/>
      <c r="H476" s="223"/>
    </row>
    <row r="477" spans="4:8" s="1" customFormat="1">
      <c r="D477" s="223"/>
      <c r="E477" s="223"/>
      <c r="F477" s="223"/>
      <c r="G477" s="223"/>
      <c r="H477" s="223"/>
    </row>
    <row r="478" spans="4:8" s="1" customFormat="1">
      <c r="D478" s="223"/>
      <c r="E478" s="223"/>
      <c r="F478" s="223"/>
      <c r="G478" s="223"/>
      <c r="H478" s="223"/>
    </row>
    <row r="479" spans="4:8" s="1" customFormat="1">
      <c r="D479" s="223"/>
      <c r="E479" s="223"/>
      <c r="F479" s="223"/>
      <c r="G479" s="223"/>
      <c r="H479" s="223"/>
    </row>
    <row r="480" spans="4:8" s="1" customFormat="1">
      <c r="D480" s="223"/>
      <c r="E480" s="223"/>
      <c r="F480" s="223"/>
      <c r="G480" s="223"/>
      <c r="H480" s="223"/>
    </row>
    <row r="481" spans="4:8" s="1" customFormat="1">
      <c r="D481" s="223"/>
      <c r="E481" s="223"/>
      <c r="F481" s="223"/>
      <c r="G481" s="223"/>
      <c r="H481" s="223"/>
    </row>
    <row r="482" spans="4:8" s="1" customFormat="1">
      <c r="D482" s="223"/>
      <c r="E482" s="223"/>
      <c r="F482" s="223"/>
      <c r="G482" s="223"/>
      <c r="H482" s="223"/>
    </row>
    <row r="483" spans="4:8" s="1" customFormat="1">
      <c r="D483" s="223"/>
      <c r="E483" s="223"/>
      <c r="F483" s="223"/>
      <c r="G483" s="223"/>
      <c r="H483" s="223"/>
    </row>
    <row r="484" spans="4:8" s="1" customFormat="1">
      <c r="D484" s="223"/>
      <c r="E484" s="223"/>
      <c r="F484" s="223"/>
      <c r="G484" s="223"/>
      <c r="H484" s="223"/>
    </row>
    <row r="485" spans="4:8" s="1" customFormat="1">
      <c r="D485" s="223"/>
      <c r="E485" s="223"/>
      <c r="F485" s="223"/>
      <c r="G485" s="223"/>
      <c r="H485" s="223"/>
    </row>
    <row r="486" spans="4:8" s="1" customFormat="1">
      <c r="D486" s="223"/>
      <c r="E486" s="223"/>
      <c r="F486" s="223"/>
      <c r="G486" s="223"/>
      <c r="H486" s="223"/>
    </row>
    <row r="487" spans="4:8" s="1" customFormat="1">
      <c r="D487" s="223"/>
      <c r="E487" s="223"/>
      <c r="F487" s="223"/>
      <c r="G487" s="223"/>
      <c r="H487" s="223"/>
    </row>
    <row r="488" spans="4:8" s="1" customFormat="1">
      <c r="D488" s="223"/>
      <c r="E488" s="223"/>
      <c r="F488" s="223"/>
      <c r="G488" s="223"/>
      <c r="H488" s="223"/>
    </row>
    <row r="489" spans="4:8" s="1" customFormat="1">
      <c r="D489" s="223"/>
      <c r="E489" s="223"/>
      <c r="F489" s="223"/>
      <c r="G489" s="223"/>
      <c r="H489" s="223"/>
    </row>
    <row r="490" spans="4:8" s="1" customFormat="1">
      <c r="D490" s="223"/>
      <c r="E490" s="223"/>
      <c r="F490" s="223"/>
      <c r="G490" s="223"/>
      <c r="H490" s="223"/>
    </row>
    <row r="491" spans="4:8" s="1" customFormat="1">
      <c r="D491" s="223"/>
      <c r="E491" s="223"/>
      <c r="F491" s="223"/>
      <c r="G491" s="223"/>
      <c r="H491" s="223"/>
    </row>
    <row r="492" spans="4:8" s="1" customFormat="1">
      <c r="D492" s="223"/>
      <c r="E492" s="223"/>
      <c r="F492" s="223"/>
      <c r="G492" s="223"/>
      <c r="H492" s="223"/>
    </row>
    <row r="493" spans="4:8" s="1" customFormat="1">
      <c r="D493" s="223"/>
      <c r="E493" s="223"/>
      <c r="F493" s="223"/>
      <c r="G493" s="223"/>
      <c r="H493" s="223"/>
    </row>
    <row r="494" spans="4:8" s="1" customFormat="1">
      <c r="D494" s="223"/>
      <c r="E494" s="223"/>
      <c r="F494" s="223"/>
      <c r="G494" s="223"/>
      <c r="H494" s="223"/>
    </row>
    <row r="495" spans="4:8" s="1" customFormat="1">
      <c r="D495" s="223"/>
      <c r="E495" s="223"/>
      <c r="F495" s="223"/>
      <c r="G495" s="223"/>
      <c r="H495" s="223"/>
    </row>
    <row r="496" spans="4:8" s="1" customFormat="1">
      <c r="D496" s="223"/>
      <c r="E496" s="223"/>
      <c r="F496" s="223"/>
      <c r="G496" s="223"/>
      <c r="H496" s="223"/>
    </row>
    <row r="497" spans="4:8" s="1" customFormat="1">
      <c r="D497" s="223"/>
      <c r="E497" s="223"/>
      <c r="F497" s="223"/>
      <c r="G497" s="223"/>
      <c r="H497" s="223"/>
    </row>
    <row r="498" spans="4:8" s="1" customFormat="1">
      <c r="D498" s="223"/>
      <c r="E498" s="223"/>
      <c r="F498" s="223"/>
      <c r="G498" s="223"/>
      <c r="H498" s="223"/>
    </row>
    <row r="499" spans="4:8" s="1" customFormat="1">
      <c r="D499" s="223"/>
      <c r="E499" s="223"/>
      <c r="F499" s="223"/>
      <c r="G499" s="223"/>
      <c r="H499" s="223"/>
    </row>
    <row r="500" spans="4:8" s="1" customFormat="1">
      <c r="D500" s="223"/>
      <c r="E500" s="223"/>
      <c r="F500" s="223"/>
      <c r="G500" s="223"/>
      <c r="H500" s="223"/>
    </row>
    <row r="501" spans="4:8" s="1" customFormat="1">
      <c r="D501" s="223"/>
      <c r="E501" s="223"/>
      <c r="F501" s="223"/>
      <c r="G501" s="223"/>
      <c r="H501" s="223"/>
    </row>
    <row r="502" spans="4:8" s="1" customFormat="1">
      <c r="D502" s="223"/>
      <c r="E502" s="223"/>
      <c r="F502" s="223"/>
      <c r="G502" s="223"/>
      <c r="H502" s="223"/>
    </row>
    <row r="503" spans="4:8" s="1" customFormat="1">
      <c r="D503" s="223"/>
      <c r="E503" s="223"/>
      <c r="F503" s="223"/>
      <c r="G503" s="223"/>
      <c r="H503" s="223"/>
    </row>
    <row r="504" spans="4:8" s="1" customFormat="1">
      <c r="D504" s="223"/>
      <c r="E504" s="223"/>
      <c r="F504" s="223"/>
      <c r="G504" s="223"/>
      <c r="H504" s="223"/>
    </row>
    <row r="505" spans="4:8" s="1" customFormat="1">
      <c r="D505" s="223"/>
      <c r="E505" s="223"/>
      <c r="F505" s="223"/>
      <c r="G505" s="223"/>
      <c r="H505" s="223"/>
    </row>
    <row r="506" spans="4:8" s="1" customFormat="1">
      <c r="D506" s="223"/>
      <c r="E506" s="223"/>
      <c r="F506" s="223"/>
      <c r="G506" s="223"/>
      <c r="H506" s="223"/>
    </row>
    <row r="507" spans="4:8" s="1" customFormat="1">
      <c r="D507" s="223"/>
      <c r="E507" s="223"/>
      <c r="F507" s="223"/>
      <c r="G507" s="223"/>
      <c r="H507" s="223"/>
    </row>
    <row r="508" spans="4:8" s="1" customFormat="1">
      <c r="D508" s="223"/>
      <c r="E508" s="223"/>
      <c r="F508" s="223"/>
      <c r="G508" s="223"/>
      <c r="H508" s="223"/>
    </row>
    <row r="509" spans="4:8" s="1" customFormat="1">
      <c r="D509" s="223"/>
      <c r="E509" s="223"/>
      <c r="F509" s="223"/>
      <c r="G509" s="223"/>
      <c r="H509" s="223"/>
    </row>
    <row r="510" spans="4:8" s="1" customFormat="1">
      <c r="D510" s="223"/>
      <c r="E510" s="223"/>
      <c r="F510" s="223"/>
      <c r="G510" s="223"/>
      <c r="H510" s="223"/>
    </row>
    <row r="511" spans="4:8" s="1" customFormat="1">
      <c r="D511" s="223"/>
      <c r="E511" s="223"/>
      <c r="F511" s="223"/>
      <c r="G511" s="223"/>
      <c r="H511" s="223"/>
    </row>
    <row r="512" spans="4:8" s="1" customFormat="1">
      <c r="D512" s="223"/>
      <c r="E512" s="223"/>
      <c r="F512" s="223"/>
      <c r="G512" s="223"/>
      <c r="H512" s="223"/>
    </row>
    <row r="513" spans="4:8" s="1" customFormat="1">
      <c r="D513" s="223"/>
      <c r="E513" s="223"/>
      <c r="F513" s="223"/>
      <c r="G513" s="223"/>
      <c r="H513" s="223"/>
    </row>
    <row r="514" spans="4:8" s="1" customFormat="1">
      <c r="D514" s="223"/>
      <c r="E514" s="223"/>
      <c r="F514" s="223"/>
      <c r="G514" s="223"/>
      <c r="H514" s="223"/>
    </row>
    <row r="515" spans="4:8" s="1" customFormat="1">
      <c r="D515" s="223"/>
      <c r="E515" s="223"/>
      <c r="F515" s="223"/>
      <c r="G515" s="223"/>
      <c r="H515" s="223"/>
    </row>
    <row r="516" spans="4:8" s="1" customFormat="1">
      <c r="D516" s="223"/>
      <c r="E516" s="223"/>
      <c r="F516" s="223"/>
      <c r="G516" s="223"/>
      <c r="H516" s="223"/>
    </row>
    <row r="517" spans="4:8" s="1" customFormat="1">
      <c r="D517" s="223"/>
      <c r="E517" s="223"/>
      <c r="F517" s="223"/>
      <c r="G517" s="223"/>
      <c r="H517" s="223"/>
    </row>
    <row r="518" spans="4:8" s="1" customFormat="1">
      <c r="D518" s="223"/>
      <c r="E518" s="223"/>
      <c r="F518" s="223"/>
      <c r="G518" s="223"/>
      <c r="H518" s="223"/>
    </row>
    <row r="519" spans="4:8" s="1" customFormat="1">
      <c r="D519" s="223"/>
      <c r="E519" s="223"/>
      <c r="F519" s="223"/>
      <c r="G519" s="223"/>
      <c r="H519" s="223"/>
    </row>
    <row r="520" spans="4:8" s="1" customFormat="1">
      <c r="D520" s="223"/>
      <c r="E520" s="223"/>
      <c r="F520" s="223"/>
      <c r="G520" s="223"/>
      <c r="H520" s="223"/>
    </row>
    <row r="521" spans="4:8" s="1" customFormat="1">
      <c r="D521" s="223"/>
      <c r="E521" s="223"/>
      <c r="F521" s="223"/>
      <c r="G521" s="223"/>
      <c r="H521" s="223"/>
    </row>
    <row r="522" spans="4:8" s="1" customFormat="1">
      <c r="D522" s="223"/>
      <c r="E522" s="223"/>
      <c r="F522" s="223"/>
      <c r="G522" s="223"/>
      <c r="H522" s="223"/>
    </row>
    <row r="523" spans="4:8" s="1" customFormat="1">
      <c r="D523" s="223"/>
      <c r="E523" s="223"/>
      <c r="F523" s="223"/>
      <c r="G523" s="223"/>
      <c r="H523" s="223"/>
    </row>
    <row r="524" spans="4:8" s="1" customFormat="1">
      <c r="D524" s="223"/>
      <c r="E524" s="223"/>
      <c r="F524" s="223"/>
      <c r="G524" s="223"/>
      <c r="H524" s="223"/>
    </row>
    <row r="525" spans="4:8" s="1" customFormat="1">
      <c r="D525" s="223"/>
      <c r="E525" s="223"/>
      <c r="F525" s="223"/>
      <c r="G525" s="223"/>
      <c r="H525" s="223"/>
    </row>
    <row r="526" spans="4:8" s="1" customFormat="1">
      <c r="D526" s="223"/>
      <c r="E526" s="223"/>
      <c r="F526" s="223"/>
      <c r="G526" s="223"/>
      <c r="H526" s="223"/>
    </row>
    <row r="527" spans="4:8" s="1" customFormat="1">
      <c r="D527" s="223"/>
      <c r="E527" s="223"/>
      <c r="F527" s="223"/>
      <c r="G527" s="223"/>
      <c r="H527" s="223"/>
    </row>
    <row r="528" spans="4:8" s="1" customFormat="1">
      <c r="D528" s="223"/>
      <c r="E528" s="223"/>
      <c r="F528" s="223"/>
      <c r="G528" s="223"/>
      <c r="H528" s="223"/>
    </row>
    <row r="529" spans="4:8" s="1" customFormat="1">
      <c r="D529" s="223"/>
      <c r="E529" s="223"/>
      <c r="F529" s="223"/>
      <c r="G529" s="223"/>
      <c r="H529" s="223"/>
    </row>
    <row r="530" spans="4:8" s="1" customFormat="1">
      <c r="D530" s="223"/>
      <c r="E530" s="223"/>
      <c r="F530" s="223"/>
      <c r="G530" s="223"/>
      <c r="H530" s="223"/>
    </row>
    <row r="531" spans="4:8" s="1" customFormat="1">
      <c r="D531" s="223"/>
      <c r="E531" s="223"/>
      <c r="F531" s="223"/>
      <c r="G531" s="223"/>
      <c r="H531" s="223"/>
    </row>
    <row r="532" spans="4:8" s="1" customFormat="1">
      <c r="D532" s="223"/>
      <c r="E532" s="223"/>
      <c r="F532" s="223"/>
      <c r="G532" s="223"/>
      <c r="H532" s="223"/>
    </row>
    <row r="533" spans="4:8" s="1" customFormat="1">
      <c r="D533" s="223"/>
      <c r="E533" s="223"/>
      <c r="F533" s="223"/>
      <c r="G533" s="223"/>
      <c r="H533" s="223"/>
    </row>
    <row r="534" spans="4:8" s="1" customFormat="1">
      <c r="D534" s="223"/>
      <c r="E534" s="223"/>
      <c r="F534" s="223"/>
      <c r="G534" s="223"/>
      <c r="H534" s="223"/>
    </row>
    <row r="535" spans="4:8" s="1" customFormat="1">
      <c r="D535" s="223"/>
      <c r="E535" s="223"/>
      <c r="F535" s="223"/>
      <c r="G535" s="223"/>
      <c r="H535" s="223"/>
    </row>
    <row r="536" spans="4:8" s="1" customFormat="1">
      <c r="D536" s="223"/>
      <c r="E536" s="223"/>
      <c r="F536" s="223"/>
      <c r="G536" s="223"/>
      <c r="H536" s="223"/>
    </row>
    <row r="537" spans="4:8" s="1" customFormat="1">
      <c r="D537" s="223"/>
      <c r="E537" s="223"/>
      <c r="F537" s="223"/>
      <c r="G537" s="223"/>
      <c r="H537" s="223"/>
    </row>
    <row r="538" spans="4:8" s="1" customFormat="1">
      <c r="D538" s="223"/>
      <c r="E538" s="223"/>
      <c r="F538" s="223"/>
      <c r="G538" s="223"/>
      <c r="H538" s="223"/>
    </row>
    <row r="539" spans="4:8" s="1" customFormat="1">
      <c r="D539" s="223"/>
      <c r="E539" s="223"/>
      <c r="F539" s="223"/>
      <c r="G539" s="223"/>
      <c r="H539" s="223"/>
    </row>
    <row r="540" spans="4:8" s="1" customFormat="1">
      <c r="D540" s="223"/>
      <c r="E540" s="223"/>
      <c r="F540" s="223"/>
      <c r="G540" s="223"/>
      <c r="H540" s="223"/>
    </row>
    <row r="541" spans="4:8" s="1" customFormat="1">
      <c r="D541" s="223"/>
      <c r="E541" s="223"/>
      <c r="F541" s="223"/>
      <c r="G541" s="223"/>
      <c r="H541" s="223"/>
    </row>
    <row r="542" spans="4:8" s="1" customFormat="1">
      <c r="D542" s="223"/>
      <c r="E542" s="223"/>
      <c r="F542" s="223"/>
      <c r="G542" s="223"/>
      <c r="H542" s="223"/>
    </row>
    <row r="543" spans="4:8" s="1" customFormat="1">
      <c r="D543" s="223"/>
      <c r="E543" s="223"/>
      <c r="F543" s="223"/>
      <c r="G543" s="223"/>
      <c r="H543" s="223"/>
    </row>
    <row r="544" spans="4:8" s="1" customFormat="1">
      <c r="D544" s="223"/>
      <c r="E544" s="223"/>
      <c r="F544" s="223"/>
      <c r="G544" s="223"/>
      <c r="H544" s="223"/>
    </row>
    <row r="545" spans="4:8" s="1" customFormat="1">
      <c r="D545" s="223"/>
      <c r="E545" s="223"/>
      <c r="F545" s="223"/>
      <c r="G545" s="223"/>
      <c r="H545" s="223"/>
    </row>
    <row r="546" spans="4:8" s="1" customFormat="1">
      <c r="D546" s="223"/>
      <c r="E546" s="223"/>
      <c r="F546" s="223"/>
      <c r="G546" s="223"/>
      <c r="H546" s="223"/>
    </row>
    <row r="547" spans="4:8" s="1" customFormat="1">
      <c r="D547" s="223"/>
      <c r="E547" s="223"/>
      <c r="F547" s="223"/>
      <c r="G547" s="223"/>
      <c r="H547" s="223"/>
    </row>
    <row r="548" spans="4:8" s="1" customFormat="1">
      <c r="D548" s="223"/>
      <c r="E548" s="223"/>
      <c r="F548" s="223"/>
      <c r="G548" s="223"/>
      <c r="H548" s="223"/>
    </row>
    <row r="549" spans="4:8" s="1" customFormat="1">
      <c r="D549" s="223"/>
      <c r="E549" s="223"/>
      <c r="F549" s="223"/>
      <c r="G549" s="223"/>
      <c r="H549" s="223"/>
    </row>
    <row r="550" spans="4:8" s="1" customFormat="1">
      <c r="D550" s="223"/>
      <c r="E550" s="223"/>
      <c r="F550" s="223"/>
      <c r="G550" s="223"/>
      <c r="H550" s="223"/>
    </row>
    <row r="551" spans="4:8" s="1" customFormat="1">
      <c r="D551" s="223"/>
      <c r="E551" s="223"/>
      <c r="F551" s="223"/>
      <c r="G551" s="223"/>
      <c r="H551" s="223"/>
    </row>
    <row r="552" spans="4:8" s="1" customFormat="1">
      <c r="D552" s="223"/>
      <c r="E552" s="223"/>
      <c r="F552" s="223"/>
      <c r="G552" s="223"/>
      <c r="H552" s="223"/>
    </row>
    <row r="553" spans="4:8" s="1" customFormat="1">
      <c r="D553" s="223"/>
      <c r="E553" s="223"/>
      <c r="F553" s="223"/>
      <c r="G553" s="223"/>
      <c r="H553" s="223"/>
    </row>
    <row r="554" spans="4:8" s="1" customFormat="1">
      <c r="D554" s="223"/>
      <c r="E554" s="223"/>
      <c r="F554" s="223"/>
      <c r="G554" s="223"/>
      <c r="H554" s="223"/>
    </row>
    <row r="555" spans="4:8" s="1" customFormat="1">
      <c r="D555" s="223"/>
      <c r="E555" s="223"/>
      <c r="F555" s="223"/>
      <c r="G555" s="223"/>
      <c r="H555" s="223"/>
    </row>
    <row r="556" spans="4:8" s="1" customFormat="1">
      <c r="D556" s="223"/>
      <c r="E556" s="223"/>
      <c r="F556" s="223"/>
      <c r="G556" s="223"/>
      <c r="H556" s="223"/>
    </row>
    <row r="557" spans="4:8" s="1" customFormat="1">
      <c r="D557" s="223"/>
      <c r="E557" s="223"/>
      <c r="F557" s="223"/>
      <c r="G557" s="223"/>
      <c r="H557" s="223"/>
    </row>
    <row r="558" spans="4:8" s="1" customFormat="1">
      <c r="D558" s="223"/>
      <c r="E558" s="223"/>
      <c r="F558" s="223"/>
      <c r="G558" s="223"/>
      <c r="H558" s="223"/>
    </row>
    <row r="559" spans="4:8" s="1" customFormat="1">
      <c r="D559" s="223"/>
      <c r="E559" s="223"/>
      <c r="F559" s="223"/>
      <c r="G559" s="223"/>
      <c r="H559" s="223"/>
    </row>
    <row r="560" spans="4:8" s="1" customFormat="1">
      <c r="D560" s="223"/>
      <c r="E560" s="223"/>
      <c r="F560" s="223"/>
      <c r="G560" s="223"/>
      <c r="H560" s="223"/>
    </row>
    <row r="561" spans="4:8" s="1" customFormat="1">
      <c r="D561" s="223"/>
      <c r="E561" s="223"/>
      <c r="F561" s="223"/>
      <c r="G561" s="223"/>
      <c r="H561" s="223"/>
    </row>
    <row r="562" spans="4:8" s="1" customFormat="1">
      <c r="D562" s="223"/>
      <c r="E562" s="223"/>
      <c r="F562" s="223"/>
      <c r="G562" s="223"/>
      <c r="H562" s="223"/>
    </row>
    <row r="563" spans="4:8" s="1" customFormat="1">
      <c r="D563" s="223"/>
      <c r="E563" s="223"/>
      <c r="F563" s="223"/>
      <c r="G563" s="223"/>
      <c r="H563" s="223"/>
    </row>
    <row r="564" spans="4:8" s="1" customFormat="1">
      <c r="D564" s="223"/>
      <c r="E564" s="223"/>
      <c r="F564" s="223"/>
      <c r="G564" s="223"/>
      <c r="H564" s="223"/>
    </row>
    <row r="565" spans="4:8" s="1" customFormat="1">
      <c r="D565" s="223"/>
      <c r="E565" s="223"/>
      <c r="F565" s="223"/>
      <c r="G565" s="223"/>
      <c r="H565" s="223"/>
    </row>
    <row r="566" spans="4:8" s="1" customFormat="1">
      <c r="D566" s="223"/>
      <c r="E566" s="223"/>
      <c r="F566" s="223"/>
      <c r="G566" s="223"/>
      <c r="H566" s="223"/>
    </row>
    <row r="567" spans="4:8" s="1" customFormat="1">
      <c r="D567" s="223"/>
      <c r="E567" s="223"/>
      <c r="F567" s="223"/>
      <c r="G567" s="223"/>
      <c r="H567" s="223"/>
    </row>
    <row r="568" spans="4:8" s="1" customFormat="1">
      <c r="D568" s="223"/>
      <c r="E568" s="223"/>
      <c r="F568" s="223"/>
      <c r="G568" s="223"/>
      <c r="H568" s="223"/>
    </row>
    <row r="569" spans="4:8" s="1" customFormat="1">
      <c r="D569" s="223"/>
      <c r="E569" s="223"/>
      <c r="F569" s="223"/>
      <c r="G569" s="223"/>
      <c r="H569" s="223"/>
    </row>
    <row r="570" spans="4:8" s="1" customFormat="1">
      <c r="D570" s="223"/>
      <c r="E570" s="223"/>
      <c r="F570" s="223"/>
      <c r="G570" s="223"/>
      <c r="H570" s="223"/>
    </row>
    <row r="571" spans="4:8" s="1" customFormat="1">
      <c r="D571" s="223"/>
      <c r="E571" s="223"/>
      <c r="F571" s="223"/>
      <c r="G571" s="223"/>
      <c r="H571" s="223"/>
    </row>
    <row r="572" spans="4:8" s="1" customFormat="1">
      <c r="D572" s="223"/>
      <c r="E572" s="223"/>
      <c r="F572" s="223"/>
      <c r="G572" s="223"/>
      <c r="H572" s="223"/>
    </row>
    <row r="573" spans="4:8" s="1" customFormat="1">
      <c r="D573" s="223"/>
      <c r="E573" s="223"/>
      <c r="F573" s="223"/>
      <c r="G573" s="223"/>
      <c r="H573" s="223"/>
    </row>
    <row r="574" spans="4:8" s="1" customFormat="1">
      <c r="D574" s="223"/>
      <c r="E574" s="223"/>
      <c r="F574" s="223"/>
      <c r="G574" s="223"/>
      <c r="H574" s="223"/>
    </row>
    <row r="575" spans="4:8" s="1" customFormat="1">
      <c r="D575" s="223"/>
      <c r="E575" s="223"/>
      <c r="F575" s="223"/>
      <c r="G575" s="223"/>
      <c r="H575" s="223"/>
    </row>
    <row r="576" spans="4:8" s="1" customFormat="1">
      <c r="D576" s="223"/>
      <c r="E576" s="223"/>
      <c r="F576" s="223"/>
      <c r="G576" s="223"/>
      <c r="H576" s="223"/>
    </row>
    <row r="577" spans="4:8" s="1" customFormat="1">
      <c r="D577" s="223"/>
      <c r="E577" s="223"/>
      <c r="F577" s="223"/>
      <c r="G577" s="223"/>
      <c r="H577" s="223"/>
    </row>
    <row r="578" spans="4:8" s="1" customFormat="1">
      <c r="D578" s="223"/>
      <c r="E578" s="223"/>
      <c r="F578" s="223"/>
      <c r="G578" s="223"/>
      <c r="H578" s="223"/>
    </row>
    <row r="579" spans="4:8" s="1" customFormat="1">
      <c r="D579" s="223"/>
      <c r="E579" s="223"/>
      <c r="F579" s="223"/>
      <c r="G579" s="223"/>
      <c r="H579" s="223"/>
    </row>
    <row r="580" spans="4:8" s="1" customFormat="1">
      <c r="D580" s="223"/>
      <c r="E580" s="223"/>
      <c r="F580" s="223"/>
      <c r="G580" s="223"/>
      <c r="H580" s="223"/>
    </row>
    <row r="581" spans="4:8" s="1" customFormat="1">
      <c r="D581" s="223"/>
      <c r="E581" s="223"/>
      <c r="F581" s="223"/>
      <c r="G581" s="223"/>
      <c r="H581" s="223"/>
    </row>
    <row r="582" spans="4:8" s="1" customFormat="1">
      <c r="D582" s="223"/>
      <c r="E582" s="223"/>
      <c r="F582" s="223"/>
      <c r="G582" s="223"/>
      <c r="H582" s="223"/>
    </row>
    <row r="583" spans="4:8" s="1" customFormat="1">
      <c r="D583" s="223"/>
      <c r="E583" s="223"/>
      <c r="F583" s="223"/>
      <c r="G583" s="223"/>
      <c r="H583" s="223"/>
    </row>
    <row r="584" spans="4:8" s="1" customFormat="1">
      <c r="D584" s="223"/>
      <c r="E584" s="223"/>
      <c r="F584" s="223"/>
      <c r="G584" s="223"/>
      <c r="H584" s="223"/>
    </row>
    <row r="585" spans="4:8" s="1" customFormat="1">
      <c r="D585" s="223"/>
      <c r="E585" s="223"/>
      <c r="F585" s="223"/>
      <c r="G585" s="223"/>
      <c r="H585" s="223"/>
    </row>
    <row r="586" spans="4:8" s="1" customFormat="1">
      <c r="D586" s="223"/>
      <c r="E586" s="223"/>
      <c r="F586" s="223"/>
      <c r="G586" s="223"/>
      <c r="H586" s="223"/>
    </row>
    <row r="587" spans="4:8" s="1" customFormat="1">
      <c r="D587" s="223"/>
      <c r="E587" s="223"/>
      <c r="F587" s="223"/>
      <c r="G587" s="223"/>
      <c r="H587" s="223"/>
    </row>
    <row r="588" spans="4:8" s="1" customFormat="1">
      <c r="D588" s="223"/>
      <c r="E588" s="223"/>
      <c r="F588" s="223"/>
      <c r="G588" s="223"/>
      <c r="H588" s="223"/>
    </row>
    <row r="589" spans="4:8" s="1" customFormat="1">
      <c r="D589" s="223"/>
      <c r="E589" s="223"/>
      <c r="F589" s="223"/>
      <c r="G589" s="223"/>
      <c r="H589" s="223"/>
    </row>
    <row r="590" spans="4:8" s="1" customFormat="1">
      <c r="D590" s="223"/>
      <c r="E590" s="223"/>
      <c r="F590" s="223"/>
      <c r="G590" s="223"/>
      <c r="H590" s="223"/>
    </row>
    <row r="591" spans="4:8" s="1" customFormat="1">
      <c r="D591" s="223"/>
      <c r="E591" s="223"/>
      <c r="F591" s="223"/>
      <c r="G591" s="223"/>
      <c r="H591" s="223"/>
    </row>
    <row r="592" spans="4:8" s="1" customFormat="1">
      <c r="D592" s="223"/>
      <c r="E592" s="223"/>
      <c r="F592" s="223"/>
      <c r="G592" s="223"/>
      <c r="H592" s="223"/>
    </row>
    <row r="593" spans="4:8" s="1" customFormat="1">
      <c r="D593" s="223"/>
      <c r="E593" s="223"/>
      <c r="F593" s="223"/>
      <c r="G593" s="223"/>
      <c r="H593" s="223"/>
    </row>
    <row r="594" spans="4:8" s="1" customFormat="1">
      <c r="D594" s="223"/>
      <c r="E594" s="223"/>
      <c r="F594" s="223"/>
      <c r="G594" s="223"/>
      <c r="H594" s="223"/>
    </row>
    <row r="595" spans="4:8" s="1" customFormat="1">
      <c r="D595" s="223"/>
      <c r="E595" s="223"/>
      <c r="F595" s="223"/>
      <c r="G595" s="223"/>
      <c r="H595" s="223"/>
    </row>
    <row r="596" spans="4:8" s="1" customFormat="1">
      <c r="D596" s="223"/>
      <c r="E596" s="223"/>
      <c r="F596" s="223"/>
      <c r="G596" s="223"/>
      <c r="H596" s="223"/>
    </row>
    <row r="597" spans="4:8" s="1" customFormat="1">
      <c r="D597" s="223"/>
      <c r="E597" s="223"/>
      <c r="F597" s="223"/>
      <c r="G597" s="223"/>
      <c r="H597" s="223"/>
    </row>
    <row r="598" spans="4:8" s="1" customFormat="1">
      <c r="D598" s="223"/>
      <c r="E598" s="223"/>
      <c r="F598" s="223"/>
      <c r="G598" s="223"/>
      <c r="H598" s="223"/>
    </row>
    <row r="599" spans="4:8" s="1" customFormat="1">
      <c r="D599" s="223"/>
      <c r="E599" s="223"/>
      <c r="F599" s="223"/>
      <c r="G599" s="223"/>
      <c r="H599" s="223"/>
    </row>
    <row r="600" spans="4:8" s="1" customFormat="1">
      <c r="D600" s="223"/>
      <c r="E600" s="223"/>
      <c r="F600" s="223"/>
      <c r="G600" s="223"/>
      <c r="H600" s="223"/>
    </row>
    <row r="601" spans="4:8" s="1" customFormat="1">
      <c r="D601" s="223"/>
      <c r="E601" s="223"/>
      <c r="F601" s="223"/>
      <c r="G601" s="223"/>
      <c r="H601" s="223"/>
    </row>
    <row r="602" spans="4:8" s="1" customFormat="1">
      <c r="D602" s="223"/>
      <c r="E602" s="223"/>
      <c r="F602" s="223"/>
      <c r="G602" s="223"/>
      <c r="H602" s="223"/>
    </row>
    <row r="603" spans="4:8" s="1" customFormat="1">
      <c r="D603" s="223"/>
      <c r="E603" s="223"/>
      <c r="F603" s="223"/>
      <c r="G603" s="223"/>
      <c r="H603" s="223"/>
    </row>
    <row r="604" spans="4:8" s="1" customFormat="1">
      <c r="D604" s="223"/>
      <c r="E604" s="223"/>
      <c r="F604" s="223"/>
      <c r="G604" s="223"/>
      <c r="H604" s="223"/>
    </row>
    <row r="605" spans="4:8" s="1" customFormat="1">
      <c r="D605" s="223"/>
      <c r="E605" s="223"/>
      <c r="F605" s="223"/>
      <c r="G605" s="223"/>
      <c r="H605" s="223"/>
    </row>
    <row r="606" spans="4:8" s="1" customFormat="1">
      <c r="D606" s="223"/>
      <c r="E606" s="223"/>
      <c r="F606" s="223"/>
      <c r="G606" s="223"/>
      <c r="H606" s="223"/>
    </row>
    <row r="607" spans="4:8" s="1" customFormat="1">
      <c r="D607" s="223"/>
      <c r="E607" s="223"/>
      <c r="F607" s="223"/>
      <c r="G607" s="223"/>
      <c r="H607" s="223"/>
    </row>
    <row r="608" spans="4:8" s="1" customFormat="1">
      <c r="D608" s="223"/>
      <c r="E608" s="223"/>
      <c r="F608" s="223"/>
      <c r="G608" s="223"/>
      <c r="H608" s="223"/>
    </row>
    <row r="609" spans="4:8" s="1" customFormat="1">
      <c r="D609" s="223"/>
      <c r="E609" s="223"/>
      <c r="F609" s="223"/>
      <c r="G609" s="223"/>
      <c r="H609" s="223"/>
    </row>
    <row r="610" spans="4:8" s="1" customFormat="1">
      <c r="D610" s="223"/>
      <c r="E610" s="223"/>
      <c r="F610" s="223"/>
      <c r="G610" s="223"/>
      <c r="H610" s="223"/>
    </row>
    <row r="611" spans="4:8" s="1" customFormat="1">
      <c r="D611" s="223"/>
      <c r="E611" s="223"/>
      <c r="F611" s="223"/>
      <c r="G611" s="223"/>
      <c r="H611" s="223"/>
    </row>
    <row r="612" spans="4:8" s="1" customFormat="1">
      <c r="D612" s="223"/>
      <c r="E612" s="223"/>
      <c r="F612" s="223"/>
      <c r="G612" s="223"/>
      <c r="H612" s="223"/>
    </row>
    <row r="613" spans="4:8" s="1" customFormat="1">
      <c r="D613" s="223"/>
      <c r="E613" s="223"/>
      <c r="F613" s="223"/>
      <c r="G613" s="223"/>
      <c r="H613" s="223"/>
    </row>
    <row r="614" spans="4:8" s="1" customFormat="1">
      <c r="D614" s="223"/>
      <c r="E614" s="223"/>
      <c r="F614" s="223"/>
      <c r="G614" s="223"/>
      <c r="H614" s="223"/>
    </row>
    <row r="615" spans="4:8" s="1" customFormat="1">
      <c r="D615" s="223"/>
      <c r="E615" s="223"/>
      <c r="F615" s="223"/>
      <c r="G615" s="223"/>
      <c r="H615" s="223"/>
    </row>
    <row r="616" spans="4:8" s="1" customFormat="1">
      <c r="D616" s="223"/>
      <c r="E616" s="223"/>
      <c r="F616" s="223"/>
      <c r="G616" s="223"/>
      <c r="H616" s="223"/>
    </row>
    <row r="617" spans="4:8" s="1" customFormat="1">
      <c r="D617" s="223"/>
      <c r="E617" s="223"/>
      <c r="F617" s="223"/>
      <c r="G617" s="223"/>
      <c r="H617" s="223"/>
    </row>
    <row r="618" spans="4:8" s="1" customFormat="1">
      <c r="D618" s="223"/>
      <c r="E618" s="223"/>
      <c r="F618" s="223"/>
      <c r="G618" s="223"/>
      <c r="H618" s="223"/>
    </row>
    <row r="619" spans="4:8" s="1" customFormat="1">
      <c r="D619" s="223"/>
      <c r="E619" s="223"/>
      <c r="F619" s="223"/>
      <c r="G619" s="223"/>
      <c r="H619" s="223"/>
    </row>
    <row r="620" spans="4:8" s="1" customFormat="1">
      <c r="D620" s="223"/>
      <c r="E620" s="223"/>
      <c r="F620" s="223"/>
      <c r="G620" s="223"/>
      <c r="H620" s="223"/>
    </row>
    <row r="621" spans="4:8" s="1" customFormat="1">
      <c r="D621" s="223"/>
      <c r="E621" s="223"/>
      <c r="F621" s="223"/>
      <c r="G621" s="223"/>
      <c r="H621" s="223"/>
    </row>
    <row r="622" spans="4:8" s="1" customFormat="1">
      <c r="D622" s="223"/>
      <c r="E622" s="223"/>
      <c r="F622" s="223"/>
      <c r="G622" s="223"/>
      <c r="H622" s="223"/>
    </row>
    <row r="623" spans="4:8" s="1" customFormat="1">
      <c r="D623" s="223"/>
      <c r="E623" s="223"/>
      <c r="F623" s="223"/>
      <c r="G623" s="223"/>
      <c r="H623" s="223"/>
    </row>
    <row r="624" spans="4:8" s="1" customFormat="1">
      <c r="D624" s="223"/>
      <c r="E624" s="223"/>
      <c r="F624" s="223"/>
      <c r="G624" s="223"/>
      <c r="H624" s="223"/>
    </row>
    <row r="625" spans="4:8" s="1" customFormat="1">
      <c r="D625" s="223"/>
      <c r="E625" s="223"/>
      <c r="F625" s="223"/>
      <c r="G625" s="223"/>
      <c r="H625" s="223"/>
    </row>
    <row r="626" spans="4:8" s="1" customFormat="1">
      <c r="D626" s="223"/>
      <c r="E626" s="223"/>
      <c r="F626" s="223"/>
      <c r="G626" s="223"/>
      <c r="H626" s="223"/>
    </row>
    <row r="627" spans="4:8" s="1" customFormat="1">
      <c r="D627" s="223"/>
      <c r="E627" s="223"/>
      <c r="F627" s="223"/>
      <c r="G627" s="223"/>
      <c r="H627" s="223"/>
    </row>
    <row r="628" spans="4:8" s="1" customFormat="1">
      <c r="D628" s="223"/>
      <c r="E628" s="223"/>
      <c r="F628" s="223"/>
      <c r="G628" s="223"/>
      <c r="H628" s="223"/>
    </row>
    <row r="629" spans="4:8" s="1" customFormat="1">
      <c r="D629" s="223"/>
      <c r="E629" s="223"/>
      <c r="F629" s="223"/>
      <c r="G629" s="223"/>
      <c r="H629" s="223"/>
    </row>
    <row r="630" spans="4:8" s="1" customFormat="1">
      <c r="D630" s="223"/>
      <c r="E630" s="223"/>
      <c r="F630" s="223"/>
      <c r="G630" s="223"/>
      <c r="H630" s="223"/>
    </row>
    <row r="631" spans="4:8" s="1" customFormat="1">
      <c r="D631" s="223"/>
      <c r="E631" s="223"/>
      <c r="F631" s="223"/>
      <c r="G631" s="223"/>
      <c r="H631" s="223"/>
    </row>
    <row r="632" spans="4:8" s="1" customFormat="1">
      <c r="D632" s="223"/>
      <c r="E632" s="223"/>
      <c r="F632" s="223"/>
      <c r="G632" s="223"/>
      <c r="H632" s="223"/>
    </row>
    <row r="633" spans="4:8" s="1" customFormat="1">
      <c r="D633" s="223"/>
      <c r="E633" s="223"/>
      <c r="F633" s="223"/>
      <c r="G633" s="223"/>
      <c r="H633" s="223"/>
    </row>
    <row r="634" spans="4:8" s="1" customFormat="1">
      <c r="D634" s="223"/>
      <c r="E634" s="223"/>
      <c r="F634" s="223"/>
      <c r="G634" s="223"/>
      <c r="H634" s="223"/>
    </row>
    <row r="635" spans="4:8" s="1" customFormat="1">
      <c r="D635" s="223"/>
      <c r="E635" s="223"/>
      <c r="F635" s="223"/>
      <c r="G635" s="223"/>
      <c r="H635" s="223"/>
    </row>
    <row r="636" spans="4:8" s="1" customFormat="1">
      <c r="D636" s="223"/>
      <c r="E636" s="223"/>
      <c r="F636" s="223"/>
      <c r="G636" s="223"/>
      <c r="H636" s="223"/>
    </row>
    <row r="637" spans="4:8" s="1" customFormat="1">
      <c r="D637" s="223"/>
      <c r="E637" s="223"/>
      <c r="F637" s="223"/>
      <c r="G637" s="223"/>
      <c r="H637" s="223"/>
    </row>
    <row r="638" spans="4:8" s="1" customFormat="1">
      <c r="D638" s="223"/>
      <c r="E638" s="223"/>
      <c r="F638" s="223"/>
      <c r="G638" s="223"/>
      <c r="H638" s="223"/>
    </row>
    <row r="639" spans="4:8" s="1" customFormat="1">
      <c r="D639" s="223"/>
      <c r="E639" s="223"/>
      <c r="F639" s="223"/>
      <c r="G639" s="223"/>
      <c r="H639" s="223"/>
    </row>
    <row r="640" spans="4:8" s="1" customFormat="1">
      <c r="D640" s="223"/>
      <c r="E640" s="223"/>
      <c r="F640" s="223"/>
      <c r="G640" s="223"/>
      <c r="H640" s="223"/>
    </row>
    <row r="641" spans="4:8" s="1" customFormat="1">
      <c r="D641" s="223"/>
      <c r="E641" s="223"/>
      <c r="F641" s="223"/>
      <c r="G641" s="223"/>
      <c r="H641" s="223"/>
    </row>
    <row r="642" spans="4:8" s="1" customFormat="1">
      <c r="D642" s="223"/>
      <c r="E642" s="223"/>
      <c r="F642" s="223"/>
      <c r="G642" s="223"/>
      <c r="H642" s="223"/>
    </row>
    <row r="643" spans="4:8" s="1" customFormat="1">
      <c r="D643" s="223"/>
      <c r="E643" s="223"/>
      <c r="F643" s="223"/>
      <c r="G643" s="223"/>
      <c r="H643" s="223"/>
    </row>
    <row r="644" spans="4:8" s="1" customFormat="1">
      <c r="D644" s="223"/>
      <c r="E644" s="223"/>
      <c r="F644" s="223"/>
      <c r="G644" s="223"/>
      <c r="H644" s="223"/>
    </row>
    <row r="645" spans="4:8" s="1" customFormat="1">
      <c r="D645" s="223"/>
      <c r="E645" s="223"/>
      <c r="F645" s="223"/>
      <c r="G645" s="223"/>
      <c r="H645" s="223"/>
    </row>
    <row r="646" spans="4:8" s="1" customFormat="1">
      <c r="D646" s="223"/>
      <c r="E646" s="223"/>
      <c r="F646" s="223"/>
      <c r="G646" s="223"/>
      <c r="H646" s="223"/>
    </row>
    <row r="647" spans="4:8" s="1" customFormat="1">
      <c r="D647" s="223"/>
      <c r="E647" s="223"/>
      <c r="F647" s="223"/>
      <c r="G647" s="223"/>
      <c r="H647" s="223"/>
    </row>
    <row r="648" spans="4:8" s="1" customFormat="1">
      <c r="D648" s="223"/>
      <c r="E648" s="223"/>
      <c r="F648" s="223"/>
      <c r="G648" s="223"/>
      <c r="H648" s="223"/>
    </row>
    <row r="649" spans="4:8" s="1" customFormat="1">
      <c r="D649" s="223"/>
      <c r="E649" s="223"/>
      <c r="F649" s="223"/>
      <c r="G649" s="223"/>
      <c r="H649" s="223"/>
    </row>
    <row r="650" spans="4:8" s="1" customFormat="1">
      <c r="D650" s="223"/>
      <c r="E650" s="223"/>
      <c r="F650" s="223"/>
      <c r="G650" s="223"/>
      <c r="H650" s="223"/>
    </row>
    <row r="651" spans="4:8" s="1" customFormat="1">
      <c r="D651" s="223"/>
      <c r="E651" s="223"/>
      <c r="F651" s="223"/>
      <c r="G651" s="223"/>
      <c r="H651" s="223"/>
    </row>
    <row r="652" spans="4:8" s="1" customFormat="1">
      <c r="D652" s="223"/>
      <c r="E652" s="223"/>
      <c r="F652" s="223"/>
      <c r="G652" s="223"/>
      <c r="H652" s="223"/>
    </row>
    <row r="653" spans="4:8" s="1" customFormat="1">
      <c r="D653" s="223"/>
      <c r="E653" s="223"/>
      <c r="F653" s="223"/>
      <c r="G653" s="223"/>
      <c r="H653" s="223"/>
    </row>
    <row r="654" spans="4:8" s="1" customFormat="1">
      <c r="D654" s="223"/>
      <c r="E654" s="223"/>
      <c r="F654" s="223"/>
      <c r="G654" s="223"/>
      <c r="H654" s="223"/>
    </row>
    <row r="655" spans="4:8" s="1" customFormat="1">
      <c r="D655" s="223"/>
      <c r="E655" s="223"/>
      <c r="F655" s="223"/>
      <c r="G655" s="223"/>
      <c r="H655" s="223"/>
    </row>
    <row r="656" spans="4:8" s="1" customFormat="1">
      <c r="D656" s="223"/>
      <c r="E656" s="223"/>
      <c r="F656" s="223"/>
      <c r="G656" s="223"/>
      <c r="H656" s="223"/>
    </row>
    <row r="657" spans="4:8" s="1" customFormat="1">
      <c r="D657" s="223"/>
      <c r="E657" s="223"/>
      <c r="F657" s="223"/>
      <c r="G657" s="223"/>
      <c r="H657" s="223"/>
    </row>
    <row r="658" spans="4:8" s="1" customFormat="1">
      <c r="D658" s="223"/>
      <c r="E658" s="223"/>
      <c r="F658" s="223"/>
      <c r="G658" s="223"/>
      <c r="H658" s="223"/>
    </row>
    <row r="659" spans="4:8" s="1" customFormat="1">
      <c r="D659" s="223"/>
      <c r="E659" s="223"/>
      <c r="F659" s="223"/>
      <c r="G659" s="223"/>
      <c r="H659" s="223"/>
    </row>
    <row r="660" spans="4:8" s="1" customFormat="1">
      <c r="D660" s="223"/>
      <c r="E660" s="223"/>
      <c r="F660" s="223"/>
      <c r="G660" s="223"/>
      <c r="H660" s="223"/>
    </row>
    <row r="661" spans="4:8" s="1" customFormat="1">
      <c r="D661" s="223"/>
      <c r="E661" s="223"/>
      <c r="F661" s="223"/>
      <c r="G661" s="223"/>
      <c r="H661" s="223"/>
    </row>
    <row r="662" spans="4:8" s="1" customFormat="1">
      <c r="D662" s="223"/>
      <c r="E662" s="223"/>
      <c r="F662" s="223"/>
      <c r="G662" s="223"/>
      <c r="H662" s="223"/>
    </row>
    <row r="663" spans="4:8" s="1" customFormat="1">
      <c r="D663" s="223"/>
      <c r="E663" s="223"/>
      <c r="F663" s="223"/>
      <c r="G663" s="223"/>
      <c r="H663" s="223"/>
    </row>
    <row r="664" spans="4:8" s="1" customFormat="1">
      <c r="D664" s="223"/>
      <c r="E664" s="223"/>
      <c r="F664" s="223"/>
      <c r="G664" s="223"/>
      <c r="H664" s="223"/>
    </row>
    <row r="665" spans="4:8" s="1" customFormat="1">
      <c r="D665" s="223"/>
      <c r="E665" s="223"/>
      <c r="F665" s="223"/>
      <c r="G665" s="223"/>
      <c r="H665" s="223"/>
    </row>
    <row r="666" spans="4:8" s="1" customFormat="1">
      <c r="D666" s="223"/>
      <c r="E666" s="223"/>
      <c r="F666" s="223"/>
      <c r="G666" s="223"/>
      <c r="H666" s="223"/>
    </row>
    <row r="667" spans="4:8" s="1" customFormat="1">
      <c r="D667" s="223"/>
      <c r="E667" s="223"/>
      <c r="F667" s="223"/>
      <c r="G667" s="223"/>
      <c r="H667" s="223"/>
    </row>
    <row r="668" spans="4:8" s="1" customFormat="1">
      <c r="D668" s="223"/>
      <c r="E668" s="223"/>
      <c r="F668" s="223"/>
      <c r="G668" s="223"/>
      <c r="H668" s="223"/>
    </row>
    <row r="669" spans="4:8" s="1" customFormat="1">
      <c r="D669" s="223"/>
      <c r="E669" s="223"/>
      <c r="F669" s="223"/>
      <c r="G669" s="223"/>
      <c r="H669" s="223"/>
    </row>
    <row r="670" spans="4:8" s="1" customFormat="1">
      <c r="D670" s="223"/>
      <c r="E670" s="223"/>
      <c r="F670" s="223"/>
      <c r="G670" s="223"/>
      <c r="H670" s="223"/>
    </row>
    <row r="671" spans="4:8" s="1" customFormat="1">
      <c r="D671" s="223"/>
      <c r="E671" s="223"/>
      <c r="F671" s="223"/>
      <c r="G671" s="223"/>
      <c r="H671" s="223"/>
    </row>
    <row r="672" spans="4:8" s="1" customFormat="1">
      <c r="D672" s="223"/>
      <c r="E672" s="223"/>
      <c r="F672" s="223"/>
      <c r="G672" s="223"/>
      <c r="H672" s="223"/>
    </row>
    <row r="673" spans="4:8" s="1" customFormat="1">
      <c r="D673" s="223"/>
      <c r="E673" s="223"/>
      <c r="F673" s="223"/>
      <c r="G673" s="223"/>
      <c r="H673" s="223"/>
    </row>
    <row r="674" spans="4:8" s="1" customFormat="1">
      <c r="D674" s="223"/>
      <c r="E674" s="223"/>
      <c r="F674" s="223"/>
      <c r="G674" s="223"/>
      <c r="H674" s="223"/>
    </row>
    <row r="675" spans="4:8" s="1" customFormat="1">
      <c r="D675" s="223"/>
      <c r="E675" s="223"/>
      <c r="F675" s="223"/>
      <c r="G675" s="223"/>
      <c r="H675" s="223"/>
    </row>
    <row r="676" spans="4:8" s="1" customFormat="1">
      <c r="D676" s="223"/>
      <c r="E676" s="223"/>
      <c r="F676" s="223"/>
      <c r="G676" s="223"/>
      <c r="H676" s="223"/>
    </row>
    <row r="677" spans="4:8" s="1" customFormat="1">
      <c r="D677" s="223"/>
      <c r="E677" s="223"/>
      <c r="F677" s="223"/>
      <c r="G677" s="223"/>
      <c r="H677" s="223"/>
    </row>
    <row r="678" spans="4:8" s="1" customFormat="1">
      <c r="D678" s="223"/>
      <c r="E678" s="223"/>
      <c r="F678" s="223"/>
      <c r="G678" s="223"/>
      <c r="H678" s="223"/>
    </row>
    <row r="679" spans="4:8" s="1" customFormat="1">
      <c r="D679" s="223"/>
      <c r="E679" s="223"/>
      <c r="F679" s="223"/>
      <c r="G679" s="223"/>
      <c r="H679" s="223"/>
    </row>
    <row r="680" spans="4:8" s="1" customFormat="1">
      <c r="D680" s="223"/>
      <c r="E680" s="223"/>
      <c r="F680" s="223"/>
      <c r="G680" s="223"/>
      <c r="H680" s="223"/>
    </row>
    <row r="681" spans="4:8" s="1" customFormat="1">
      <c r="D681" s="223"/>
      <c r="E681" s="223"/>
      <c r="F681" s="223"/>
      <c r="G681" s="223"/>
      <c r="H681" s="223"/>
    </row>
    <row r="682" spans="4:8" s="1" customFormat="1">
      <c r="D682" s="223"/>
      <c r="E682" s="223"/>
      <c r="F682" s="223"/>
      <c r="G682" s="223"/>
      <c r="H682" s="223"/>
    </row>
    <row r="683" spans="4:8" s="1" customFormat="1">
      <c r="D683" s="223"/>
      <c r="E683" s="223"/>
      <c r="F683" s="223"/>
      <c r="G683" s="223"/>
      <c r="H683" s="223"/>
    </row>
    <row r="684" spans="4:8" s="1" customFormat="1">
      <c r="D684" s="223"/>
      <c r="E684" s="223"/>
      <c r="F684" s="223"/>
      <c r="G684" s="223"/>
      <c r="H684" s="223"/>
    </row>
    <row r="685" spans="4:8" s="1" customFormat="1">
      <c r="D685" s="223"/>
      <c r="E685" s="223"/>
      <c r="F685" s="223"/>
      <c r="G685" s="223"/>
      <c r="H685" s="223"/>
    </row>
    <row r="686" spans="4:8" s="1" customFormat="1">
      <c r="D686" s="223"/>
      <c r="E686" s="223"/>
      <c r="F686" s="223"/>
      <c r="G686" s="223"/>
      <c r="H686" s="223"/>
    </row>
    <row r="687" spans="4:8" s="1" customFormat="1">
      <c r="D687" s="223"/>
      <c r="E687" s="223"/>
      <c r="F687" s="223"/>
      <c r="G687" s="223"/>
      <c r="H687" s="223"/>
    </row>
    <row r="688" spans="4:8" s="1" customFormat="1">
      <c r="D688" s="223"/>
      <c r="E688" s="223"/>
      <c r="F688" s="223"/>
      <c r="G688" s="223"/>
      <c r="H688" s="223"/>
    </row>
    <row r="689" spans="4:8" s="1" customFormat="1">
      <c r="D689" s="223"/>
      <c r="E689" s="223"/>
      <c r="F689" s="223"/>
      <c r="G689" s="223"/>
      <c r="H689" s="223"/>
    </row>
    <row r="690" spans="4:8" s="1" customFormat="1">
      <c r="D690" s="223"/>
      <c r="E690" s="223"/>
      <c r="F690" s="223"/>
      <c r="G690" s="223"/>
      <c r="H690" s="223"/>
    </row>
    <row r="691" spans="4:8" s="1" customFormat="1">
      <c r="D691" s="223"/>
      <c r="E691" s="223"/>
      <c r="F691" s="223"/>
      <c r="G691" s="223"/>
      <c r="H691" s="223"/>
    </row>
    <row r="692" spans="4:8" s="1" customFormat="1">
      <c r="D692" s="223"/>
      <c r="E692" s="223"/>
      <c r="F692" s="223"/>
      <c r="G692" s="223"/>
      <c r="H692" s="223"/>
    </row>
    <row r="693" spans="4:8" s="1" customFormat="1">
      <c r="D693" s="223"/>
      <c r="E693" s="223"/>
      <c r="F693" s="223"/>
      <c r="G693" s="223"/>
      <c r="H693" s="223"/>
    </row>
    <row r="694" spans="4:8" s="1" customFormat="1">
      <c r="D694" s="223"/>
      <c r="E694" s="223"/>
      <c r="F694" s="223"/>
      <c r="G694" s="223"/>
      <c r="H694" s="223"/>
    </row>
    <row r="695" spans="4:8" s="1" customFormat="1">
      <c r="D695" s="223"/>
      <c r="E695" s="223"/>
      <c r="F695" s="223"/>
      <c r="G695" s="223"/>
      <c r="H695" s="223"/>
    </row>
    <row r="696" spans="4:8" s="1" customFormat="1">
      <c r="D696" s="223"/>
      <c r="E696" s="223"/>
      <c r="F696" s="223"/>
      <c r="G696" s="223"/>
      <c r="H696" s="223"/>
    </row>
    <row r="697" spans="4:8" s="1" customFormat="1">
      <c r="D697" s="223"/>
      <c r="E697" s="223"/>
      <c r="F697" s="223"/>
      <c r="G697" s="223"/>
      <c r="H697" s="223"/>
    </row>
    <row r="698" spans="4:8" s="1" customFormat="1">
      <c r="D698" s="223"/>
      <c r="E698" s="223"/>
      <c r="F698" s="223"/>
      <c r="G698" s="223"/>
      <c r="H698" s="223"/>
    </row>
    <row r="699" spans="4:8" s="1" customFormat="1">
      <c r="D699" s="223"/>
      <c r="E699" s="223"/>
      <c r="F699" s="223"/>
      <c r="G699" s="223"/>
      <c r="H699" s="223"/>
    </row>
    <row r="700" spans="4:8" s="1" customFormat="1">
      <c r="D700" s="223"/>
      <c r="E700" s="223"/>
      <c r="F700" s="223"/>
      <c r="G700" s="223"/>
      <c r="H700" s="223"/>
    </row>
    <row r="701" spans="4:8" s="1" customFormat="1">
      <c r="D701" s="223"/>
      <c r="E701" s="223"/>
      <c r="F701" s="223"/>
      <c r="G701" s="223"/>
      <c r="H701" s="223"/>
    </row>
    <row r="702" spans="4:8" s="1" customFormat="1">
      <c r="D702" s="223"/>
      <c r="E702" s="223"/>
      <c r="F702" s="223"/>
      <c r="G702" s="223"/>
      <c r="H702" s="223"/>
    </row>
    <row r="703" spans="4:8" s="1" customFormat="1">
      <c r="D703" s="223"/>
      <c r="E703" s="223"/>
      <c r="F703" s="223"/>
      <c r="G703" s="223"/>
      <c r="H703" s="223"/>
    </row>
    <row r="704" spans="4:8" s="1" customFormat="1">
      <c r="D704" s="223"/>
      <c r="E704" s="223"/>
      <c r="F704" s="223"/>
      <c r="G704" s="223"/>
      <c r="H704" s="223"/>
    </row>
    <row r="705" spans="4:8" s="1" customFormat="1">
      <c r="D705" s="223"/>
      <c r="E705" s="223"/>
      <c r="F705" s="223"/>
      <c r="G705" s="223"/>
      <c r="H705" s="223"/>
    </row>
    <row r="706" spans="4:8" s="1" customFormat="1">
      <c r="D706" s="223"/>
      <c r="E706" s="223"/>
      <c r="F706" s="223"/>
      <c r="G706" s="223"/>
      <c r="H706" s="223"/>
    </row>
    <row r="707" spans="4:8" s="1" customFormat="1">
      <c r="D707" s="223"/>
      <c r="E707" s="223"/>
      <c r="F707" s="223"/>
      <c r="G707" s="223"/>
      <c r="H707" s="223"/>
    </row>
    <row r="708" spans="4:8" s="1" customFormat="1">
      <c r="D708" s="223"/>
      <c r="E708" s="223"/>
      <c r="F708" s="223"/>
      <c r="G708" s="223"/>
      <c r="H708" s="223"/>
    </row>
    <row r="709" spans="4:8" s="1" customFormat="1">
      <c r="D709" s="223"/>
      <c r="E709" s="223"/>
      <c r="F709" s="223"/>
      <c r="G709" s="223"/>
      <c r="H709" s="223"/>
    </row>
    <row r="710" spans="4:8" s="1" customFormat="1">
      <c r="D710" s="223"/>
      <c r="E710" s="223"/>
      <c r="F710" s="223"/>
      <c r="G710" s="223"/>
      <c r="H710" s="223"/>
    </row>
    <row r="711" spans="4:8" s="1" customFormat="1">
      <c r="D711" s="223"/>
      <c r="E711" s="223"/>
      <c r="F711" s="223"/>
      <c r="G711" s="223"/>
      <c r="H711" s="223"/>
    </row>
    <row r="712" spans="4:8" s="1" customFormat="1">
      <c r="D712" s="223"/>
      <c r="E712" s="223"/>
      <c r="F712" s="223"/>
      <c r="G712" s="223"/>
      <c r="H712" s="223"/>
    </row>
    <row r="713" spans="4:8" s="1" customFormat="1">
      <c r="D713" s="223"/>
      <c r="E713" s="223"/>
      <c r="F713" s="223"/>
      <c r="G713" s="223"/>
      <c r="H713" s="223"/>
    </row>
    <row r="714" spans="4:8" s="1" customFormat="1">
      <c r="D714" s="223"/>
      <c r="E714" s="223"/>
      <c r="F714" s="223"/>
      <c r="G714" s="223"/>
      <c r="H714" s="223"/>
    </row>
    <row r="715" spans="4:8" s="1" customFormat="1">
      <c r="D715" s="223"/>
      <c r="E715" s="223"/>
      <c r="F715" s="223"/>
      <c r="G715" s="223"/>
      <c r="H715" s="223"/>
    </row>
    <row r="716" spans="4:8" s="1" customFormat="1">
      <c r="D716" s="223"/>
      <c r="E716" s="223"/>
      <c r="F716" s="223"/>
      <c r="G716" s="223"/>
      <c r="H716" s="223"/>
    </row>
    <row r="717" spans="4:8" s="1" customFormat="1">
      <c r="D717" s="223"/>
      <c r="E717" s="223"/>
      <c r="F717" s="223"/>
      <c r="G717" s="223"/>
      <c r="H717" s="223"/>
    </row>
    <row r="718" spans="4:8" s="1" customFormat="1">
      <c r="D718" s="223"/>
      <c r="E718" s="223"/>
      <c r="F718" s="223"/>
      <c r="G718" s="223"/>
      <c r="H718" s="223"/>
    </row>
    <row r="719" spans="4:8" s="1" customFormat="1">
      <c r="D719" s="223"/>
      <c r="E719" s="223"/>
      <c r="F719" s="223"/>
      <c r="G719" s="223"/>
      <c r="H719" s="223"/>
    </row>
    <row r="720" spans="4:8" s="1" customFormat="1">
      <c r="D720" s="223"/>
      <c r="E720" s="223"/>
      <c r="F720" s="223"/>
      <c r="G720" s="223"/>
      <c r="H720" s="223"/>
    </row>
    <row r="721" spans="4:8" s="1" customFormat="1">
      <c r="D721" s="223"/>
      <c r="E721" s="223"/>
      <c r="F721" s="223"/>
      <c r="G721" s="223"/>
      <c r="H721" s="223"/>
    </row>
    <row r="722" spans="4:8" s="1" customFormat="1">
      <c r="D722" s="223"/>
      <c r="E722" s="223"/>
      <c r="F722" s="223"/>
      <c r="G722" s="223"/>
      <c r="H722" s="223"/>
    </row>
    <row r="723" spans="4:8" s="1" customFormat="1">
      <c r="D723" s="223"/>
      <c r="E723" s="223"/>
      <c r="F723" s="223"/>
      <c r="G723" s="223"/>
      <c r="H723" s="223"/>
    </row>
    <row r="724" spans="4:8" s="1" customFormat="1">
      <c r="D724" s="223"/>
      <c r="E724" s="223"/>
      <c r="F724" s="223"/>
      <c r="G724" s="223"/>
      <c r="H724" s="223"/>
    </row>
    <row r="725" spans="4:8" s="1" customFormat="1">
      <c r="D725" s="223"/>
      <c r="E725" s="223"/>
      <c r="F725" s="223"/>
      <c r="G725" s="223"/>
      <c r="H725" s="223"/>
    </row>
    <row r="726" spans="4:8" s="1" customFormat="1">
      <c r="D726" s="223"/>
      <c r="E726" s="223"/>
      <c r="F726" s="223"/>
      <c r="G726" s="223"/>
      <c r="H726" s="223"/>
    </row>
    <row r="727" spans="4:8" s="1" customFormat="1">
      <c r="D727" s="223"/>
      <c r="E727" s="223"/>
      <c r="F727" s="223"/>
      <c r="G727" s="223"/>
      <c r="H727" s="223"/>
    </row>
    <row r="728" spans="4:8" s="1" customFormat="1">
      <c r="D728" s="223"/>
      <c r="E728" s="223"/>
      <c r="F728" s="223"/>
      <c r="G728" s="223"/>
      <c r="H728" s="223"/>
    </row>
    <row r="729" spans="4:8" s="1" customFormat="1">
      <c r="D729" s="223"/>
      <c r="E729" s="223"/>
      <c r="F729" s="223"/>
      <c r="G729" s="223"/>
      <c r="H729" s="223"/>
    </row>
    <row r="730" spans="4:8" s="1" customFormat="1">
      <c r="D730" s="223"/>
      <c r="E730" s="223"/>
      <c r="F730" s="223"/>
      <c r="G730" s="223"/>
      <c r="H730" s="223"/>
    </row>
    <row r="731" spans="4:8" s="1" customFormat="1">
      <c r="D731" s="223"/>
      <c r="E731" s="223"/>
      <c r="F731" s="223"/>
      <c r="G731" s="223"/>
      <c r="H731" s="223"/>
    </row>
    <row r="732" spans="4:8" s="1" customFormat="1">
      <c r="D732" s="223"/>
      <c r="E732" s="223"/>
      <c r="F732" s="223"/>
      <c r="G732" s="223"/>
      <c r="H732" s="223"/>
    </row>
    <row r="733" spans="4:8" s="1" customFormat="1">
      <c r="D733" s="223"/>
      <c r="E733" s="223"/>
      <c r="F733" s="223"/>
      <c r="G733" s="223"/>
      <c r="H733" s="223"/>
    </row>
    <row r="734" spans="4:8" s="1" customFormat="1">
      <c r="D734" s="223"/>
      <c r="E734" s="223"/>
      <c r="F734" s="223"/>
      <c r="G734" s="223"/>
      <c r="H734" s="223"/>
    </row>
    <row r="735" spans="4:8" s="1" customFormat="1">
      <c r="D735" s="223"/>
      <c r="E735" s="223"/>
      <c r="F735" s="223"/>
      <c r="G735" s="223"/>
      <c r="H735" s="223"/>
    </row>
    <row r="736" spans="4:8" s="1" customFormat="1">
      <c r="D736" s="223"/>
      <c r="E736" s="223"/>
      <c r="F736" s="223"/>
      <c r="G736" s="223"/>
      <c r="H736" s="223"/>
    </row>
    <row r="737" spans="4:8" s="1" customFormat="1">
      <c r="D737" s="223"/>
      <c r="E737" s="223"/>
      <c r="F737" s="223"/>
      <c r="G737" s="223"/>
      <c r="H737" s="223"/>
    </row>
    <row r="738" spans="4:8" s="1" customFormat="1">
      <c r="D738" s="223"/>
      <c r="E738" s="223"/>
      <c r="F738" s="223"/>
      <c r="G738" s="223"/>
      <c r="H738" s="223"/>
    </row>
    <row r="739" spans="4:8" s="1" customFormat="1">
      <c r="D739" s="223"/>
      <c r="E739" s="223"/>
      <c r="F739" s="223"/>
      <c r="G739" s="223"/>
      <c r="H739" s="223"/>
    </row>
    <row r="740" spans="4:8" s="1" customFormat="1">
      <c r="D740" s="223"/>
      <c r="E740" s="223"/>
      <c r="F740" s="223"/>
      <c r="G740" s="223"/>
      <c r="H740" s="223"/>
    </row>
    <row r="741" spans="4:8" s="1" customFormat="1">
      <c r="D741" s="223"/>
      <c r="E741" s="223"/>
      <c r="F741" s="223"/>
      <c r="G741" s="223"/>
      <c r="H741" s="223"/>
    </row>
    <row r="742" spans="4:8" s="1" customFormat="1">
      <c r="D742" s="223"/>
      <c r="E742" s="223"/>
      <c r="F742" s="223"/>
      <c r="G742" s="223"/>
      <c r="H742" s="223"/>
    </row>
    <row r="743" spans="4:8" s="1" customFormat="1">
      <c r="D743" s="223"/>
      <c r="E743" s="223"/>
      <c r="F743" s="223"/>
      <c r="G743" s="223"/>
      <c r="H743" s="223"/>
    </row>
    <row r="744" spans="4:8" s="1" customFormat="1">
      <c r="D744" s="223"/>
      <c r="E744" s="223"/>
      <c r="F744" s="223"/>
      <c r="G744" s="223"/>
      <c r="H744" s="223"/>
    </row>
    <row r="745" spans="4:8" s="1" customFormat="1">
      <c r="D745" s="223"/>
      <c r="E745" s="223"/>
      <c r="F745" s="223"/>
      <c r="G745" s="223"/>
      <c r="H745" s="223"/>
    </row>
    <row r="746" spans="4:8" s="1" customFormat="1">
      <c r="D746" s="223"/>
      <c r="E746" s="223"/>
      <c r="F746" s="223"/>
      <c r="G746" s="223"/>
      <c r="H746" s="223"/>
    </row>
    <row r="747" spans="4:8" s="1" customFormat="1">
      <c r="D747" s="223"/>
      <c r="E747" s="223"/>
      <c r="F747" s="223"/>
      <c r="G747" s="223"/>
      <c r="H747" s="223"/>
    </row>
    <row r="748" spans="4:8" s="1" customFormat="1">
      <c r="D748" s="223"/>
      <c r="E748" s="223"/>
      <c r="F748" s="223"/>
      <c r="G748" s="223"/>
      <c r="H748" s="223"/>
    </row>
    <row r="749" spans="4:8" s="1" customFormat="1">
      <c r="D749" s="223"/>
      <c r="E749" s="223"/>
      <c r="F749" s="223"/>
      <c r="G749" s="223"/>
      <c r="H749" s="223"/>
    </row>
    <row r="750" spans="4:8" s="1" customFormat="1">
      <c r="D750" s="223"/>
      <c r="E750" s="223"/>
      <c r="F750" s="223"/>
      <c r="G750" s="223"/>
      <c r="H750" s="223"/>
    </row>
    <row r="751" spans="4:8" s="1" customFormat="1">
      <c r="D751" s="223"/>
      <c r="E751" s="223"/>
      <c r="F751" s="223"/>
      <c r="G751" s="223"/>
      <c r="H751" s="223"/>
    </row>
    <row r="752" spans="4:8" s="1" customFormat="1">
      <c r="D752" s="223"/>
      <c r="E752" s="223"/>
      <c r="F752" s="223"/>
      <c r="G752" s="223"/>
      <c r="H752" s="223"/>
    </row>
    <row r="753" spans="4:8" s="1" customFormat="1">
      <c r="D753" s="223"/>
      <c r="E753" s="223"/>
      <c r="F753" s="223"/>
      <c r="G753" s="223"/>
      <c r="H753" s="223"/>
    </row>
    <row r="754" spans="4:8" s="1" customFormat="1">
      <c r="D754" s="223"/>
      <c r="E754" s="223"/>
      <c r="F754" s="223"/>
      <c r="G754" s="223"/>
      <c r="H754" s="223"/>
    </row>
    <row r="755" spans="4:8" s="1" customFormat="1">
      <c r="D755" s="223"/>
      <c r="E755" s="223"/>
      <c r="F755" s="223"/>
      <c r="G755" s="223"/>
      <c r="H755" s="223"/>
    </row>
    <row r="756" spans="4:8" s="1" customFormat="1">
      <c r="D756" s="223"/>
      <c r="E756" s="223"/>
      <c r="F756" s="223"/>
      <c r="G756" s="223"/>
      <c r="H756" s="223"/>
    </row>
    <row r="757" spans="4:8" s="1" customFormat="1">
      <c r="D757" s="223"/>
      <c r="E757" s="223"/>
      <c r="F757" s="223"/>
      <c r="G757" s="223"/>
      <c r="H757" s="223"/>
    </row>
    <row r="758" spans="4:8" s="1" customFormat="1">
      <c r="D758" s="223"/>
      <c r="E758" s="223"/>
      <c r="F758" s="223"/>
      <c r="G758" s="223"/>
      <c r="H758" s="223"/>
    </row>
    <row r="759" spans="4:8" s="1" customFormat="1">
      <c r="D759" s="223"/>
      <c r="E759" s="223"/>
      <c r="F759" s="223"/>
      <c r="G759" s="223"/>
      <c r="H759" s="223"/>
    </row>
    <row r="760" spans="4:8" s="1" customFormat="1">
      <c r="D760" s="223"/>
      <c r="E760" s="223"/>
      <c r="F760" s="223"/>
      <c r="G760" s="223"/>
      <c r="H760" s="223"/>
    </row>
    <row r="761" spans="4:8" s="1" customFormat="1">
      <c r="D761" s="223"/>
      <c r="E761" s="223"/>
      <c r="F761" s="223"/>
      <c r="G761" s="223"/>
      <c r="H761" s="223"/>
    </row>
    <row r="762" spans="4:8" s="1" customFormat="1">
      <c r="D762" s="223"/>
      <c r="E762" s="223"/>
      <c r="F762" s="223"/>
      <c r="G762" s="223"/>
      <c r="H762" s="223"/>
    </row>
    <row r="763" spans="4:8" s="1" customFormat="1">
      <c r="D763" s="223"/>
      <c r="E763" s="223"/>
      <c r="F763" s="223"/>
      <c r="G763" s="223"/>
      <c r="H763" s="223"/>
    </row>
    <row r="764" spans="4:8" s="1" customFormat="1">
      <c r="D764" s="223"/>
      <c r="E764" s="223"/>
      <c r="F764" s="223"/>
      <c r="G764" s="223"/>
      <c r="H764" s="223"/>
    </row>
    <row r="765" spans="4:8" s="1" customFormat="1">
      <c r="D765" s="223"/>
      <c r="E765" s="223"/>
      <c r="F765" s="223"/>
      <c r="G765" s="223"/>
      <c r="H765" s="223"/>
    </row>
    <row r="766" spans="4:8" s="1" customFormat="1">
      <c r="D766" s="223"/>
      <c r="E766" s="223"/>
      <c r="F766" s="223"/>
      <c r="G766" s="223"/>
      <c r="H766" s="223"/>
    </row>
    <row r="767" spans="4:8" s="1" customFormat="1">
      <c r="D767" s="223"/>
      <c r="E767" s="223"/>
      <c r="F767" s="223"/>
      <c r="G767" s="223"/>
      <c r="H767" s="223"/>
    </row>
    <row r="768" spans="4:8" s="1" customFormat="1">
      <c r="D768" s="223"/>
      <c r="E768" s="223"/>
      <c r="F768" s="223"/>
      <c r="G768" s="223"/>
      <c r="H768" s="223"/>
    </row>
    <row r="769" spans="4:8" s="1" customFormat="1">
      <c r="D769" s="223"/>
      <c r="E769" s="223"/>
      <c r="F769" s="223"/>
      <c r="G769" s="223"/>
      <c r="H769" s="223"/>
    </row>
    <row r="770" spans="4:8" s="1" customFormat="1">
      <c r="D770" s="223"/>
      <c r="E770" s="223"/>
      <c r="F770" s="223"/>
      <c r="G770" s="223"/>
      <c r="H770" s="223"/>
    </row>
    <row r="771" spans="4:8" s="1" customFormat="1">
      <c r="D771" s="223"/>
      <c r="E771" s="223"/>
      <c r="F771" s="223"/>
      <c r="G771" s="223"/>
      <c r="H771" s="223"/>
    </row>
    <row r="772" spans="4:8" s="1" customFormat="1">
      <c r="D772" s="223"/>
      <c r="E772" s="223"/>
      <c r="F772" s="223"/>
      <c r="G772" s="223"/>
      <c r="H772" s="223"/>
    </row>
    <row r="773" spans="4:8" s="1" customFormat="1">
      <c r="D773" s="223"/>
      <c r="E773" s="223"/>
      <c r="F773" s="223"/>
      <c r="G773" s="223"/>
      <c r="H773" s="223"/>
    </row>
    <row r="774" spans="4:8" s="1" customFormat="1">
      <c r="D774" s="223"/>
      <c r="E774" s="223"/>
      <c r="F774" s="223"/>
      <c r="G774" s="223"/>
      <c r="H774" s="223"/>
    </row>
    <row r="775" spans="4:8" s="1" customFormat="1">
      <c r="D775" s="223"/>
      <c r="E775" s="223"/>
      <c r="F775" s="223"/>
      <c r="G775" s="223"/>
      <c r="H775" s="223"/>
    </row>
    <row r="776" spans="4:8" s="1" customFormat="1">
      <c r="D776" s="223"/>
      <c r="E776" s="223"/>
      <c r="F776" s="223"/>
      <c r="G776" s="223"/>
      <c r="H776" s="223"/>
    </row>
    <row r="777" spans="4:8" s="1" customFormat="1">
      <c r="D777" s="223"/>
      <c r="E777" s="223"/>
      <c r="F777" s="223"/>
      <c r="G777" s="223"/>
      <c r="H777" s="223"/>
    </row>
    <row r="778" spans="4:8" s="1" customFormat="1">
      <c r="D778" s="223"/>
      <c r="E778" s="223"/>
      <c r="F778" s="223"/>
      <c r="G778" s="223"/>
      <c r="H778" s="223"/>
    </row>
    <row r="779" spans="4:8" s="1" customFormat="1">
      <c r="D779" s="223"/>
      <c r="E779" s="223"/>
      <c r="F779" s="223"/>
      <c r="G779" s="223"/>
      <c r="H779" s="223"/>
    </row>
    <row r="780" spans="4:8" s="1" customFormat="1">
      <c r="D780" s="223"/>
      <c r="E780" s="223"/>
      <c r="F780" s="223"/>
      <c r="G780" s="223"/>
      <c r="H780" s="223"/>
    </row>
    <row r="781" spans="4:8" s="1" customFormat="1">
      <c r="D781" s="223"/>
      <c r="E781" s="223"/>
      <c r="F781" s="223"/>
      <c r="G781" s="223"/>
      <c r="H781" s="223"/>
    </row>
    <row r="782" spans="4:8" s="1" customFormat="1">
      <c r="D782" s="223"/>
      <c r="E782" s="223"/>
      <c r="F782" s="223"/>
      <c r="G782" s="223"/>
      <c r="H782" s="223"/>
    </row>
    <row r="783" spans="4:8" s="1" customFormat="1">
      <c r="D783" s="223"/>
      <c r="E783" s="223"/>
      <c r="F783" s="223"/>
      <c r="G783" s="223"/>
      <c r="H783" s="223"/>
    </row>
    <row r="784" spans="4:8" s="1" customFormat="1">
      <c r="D784" s="223"/>
      <c r="E784" s="223"/>
      <c r="F784" s="223"/>
      <c r="G784" s="223"/>
      <c r="H784" s="223"/>
    </row>
    <row r="785" spans="4:8" s="1" customFormat="1">
      <c r="D785" s="223"/>
      <c r="E785" s="223"/>
      <c r="F785" s="223"/>
      <c r="G785" s="223"/>
      <c r="H785" s="223"/>
    </row>
    <row r="786" spans="4:8" s="1" customFormat="1">
      <c r="D786" s="223"/>
      <c r="E786" s="223"/>
      <c r="F786" s="223"/>
      <c r="G786" s="223"/>
      <c r="H786" s="223"/>
    </row>
    <row r="787" spans="4:8" s="1" customFormat="1">
      <c r="D787" s="223"/>
      <c r="E787" s="223"/>
      <c r="F787" s="223"/>
      <c r="G787" s="223"/>
      <c r="H787" s="223"/>
    </row>
    <row r="788" spans="4:8" s="1" customFormat="1">
      <c r="D788" s="223"/>
      <c r="E788" s="223"/>
      <c r="F788" s="223"/>
      <c r="G788" s="223"/>
      <c r="H788" s="223"/>
    </row>
    <row r="789" spans="4:8" s="1" customFormat="1">
      <c r="D789" s="223"/>
      <c r="E789" s="223"/>
      <c r="F789" s="223"/>
      <c r="G789" s="223"/>
      <c r="H789" s="223"/>
    </row>
    <row r="790" spans="4:8" s="1" customFormat="1">
      <c r="D790" s="223"/>
      <c r="E790" s="223"/>
      <c r="F790" s="223"/>
      <c r="G790" s="223"/>
      <c r="H790" s="223"/>
    </row>
    <row r="791" spans="4:8" s="1" customFormat="1">
      <c r="D791" s="223"/>
      <c r="E791" s="223"/>
      <c r="F791" s="223"/>
      <c r="G791" s="223"/>
      <c r="H791" s="223"/>
    </row>
    <row r="792" spans="4:8" s="1" customFormat="1">
      <c r="D792" s="223"/>
      <c r="E792" s="223"/>
      <c r="F792" s="223"/>
      <c r="G792" s="223"/>
      <c r="H792" s="223"/>
    </row>
    <row r="793" spans="4:8" s="1" customFormat="1">
      <c r="D793" s="223"/>
      <c r="E793" s="223"/>
      <c r="F793" s="223"/>
      <c r="G793" s="223"/>
      <c r="H793" s="223"/>
    </row>
    <row r="794" spans="4:8" s="1" customFormat="1">
      <c r="D794" s="223"/>
      <c r="E794" s="223"/>
      <c r="F794" s="223"/>
      <c r="G794" s="223"/>
      <c r="H794" s="223"/>
    </row>
    <row r="795" spans="4:8" s="1" customFormat="1">
      <c r="D795" s="223"/>
      <c r="E795" s="223"/>
      <c r="F795" s="223"/>
      <c r="G795" s="223"/>
      <c r="H795" s="223"/>
    </row>
    <row r="796" spans="4:8" s="1" customFormat="1">
      <c r="D796" s="223"/>
      <c r="E796" s="223"/>
      <c r="F796" s="223"/>
      <c r="G796" s="223"/>
      <c r="H796" s="223"/>
    </row>
    <row r="797" spans="4:8" s="1" customFormat="1">
      <c r="D797" s="223"/>
      <c r="E797" s="223"/>
      <c r="F797" s="223"/>
      <c r="G797" s="223"/>
      <c r="H797" s="223"/>
    </row>
    <row r="798" spans="4:8" s="1" customFormat="1">
      <c r="D798" s="223"/>
      <c r="E798" s="223"/>
      <c r="F798" s="223"/>
      <c r="G798" s="223"/>
      <c r="H798" s="223"/>
    </row>
    <row r="799" spans="4:8" s="1" customFormat="1">
      <c r="D799" s="223"/>
      <c r="E799" s="223"/>
      <c r="F799" s="223"/>
      <c r="G799" s="223"/>
      <c r="H799" s="223"/>
    </row>
    <row r="800" spans="4:8" s="1" customFormat="1">
      <c r="D800" s="223"/>
      <c r="E800" s="223"/>
      <c r="F800" s="223"/>
      <c r="G800" s="223"/>
      <c r="H800" s="223"/>
    </row>
    <row r="801" spans="4:8" s="1" customFormat="1">
      <c r="D801" s="223"/>
      <c r="E801" s="223"/>
      <c r="F801" s="223"/>
      <c r="G801" s="223"/>
      <c r="H801" s="223"/>
    </row>
    <row r="802" spans="4:8" s="1" customFormat="1">
      <c r="D802" s="223"/>
      <c r="E802" s="223"/>
      <c r="F802" s="223"/>
      <c r="G802" s="223"/>
      <c r="H802" s="223"/>
    </row>
    <row r="803" spans="4:8" s="1" customFormat="1">
      <c r="D803" s="223"/>
      <c r="E803" s="223"/>
      <c r="F803" s="223"/>
      <c r="G803" s="223"/>
      <c r="H803" s="223"/>
    </row>
    <row r="804" spans="4:8" s="1" customFormat="1">
      <c r="D804" s="223"/>
      <c r="E804" s="223"/>
      <c r="F804" s="223"/>
      <c r="G804" s="223"/>
      <c r="H804" s="223"/>
    </row>
    <row r="805" spans="4:8" s="1" customFormat="1">
      <c r="D805" s="223"/>
      <c r="E805" s="223"/>
      <c r="F805" s="223"/>
      <c r="G805" s="223"/>
      <c r="H805" s="223"/>
    </row>
    <row r="806" spans="4:8" s="1" customFormat="1">
      <c r="D806" s="223"/>
      <c r="E806" s="223"/>
      <c r="F806" s="223"/>
      <c r="G806" s="223"/>
      <c r="H806" s="223"/>
    </row>
    <row r="807" spans="4:8" s="1" customFormat="1">
      <c r="D807" s="223"/>
      <c r="E807" s="223"/>
      <c r="F807" s="223"/>
      <c r="G807" s="223"/>
      <c r="H807" s="223"/>
    </row>
    <row r="808" spans="4:8" s="1" customFormat="1">
      <c r="D808" s="223"/>
      <c r="E808" s="223"/>
      <c r="F808" s="223"/>
      <c r="G808" s="223"/>
      <c r="H808" s="223"/>
    </row>
    <row r="809" spans="4:8" s="1" customFormat="1">
      <c r="D809" s="223"/>
      <c r="E809" s="223"/>
      <c r="F809" s="223"/>
      <c r="G809" s="223"/>
      <c r="H809" s="223"/>
    </row>
    <row r="810" spans="4:8" s="1" customFormat="1">
      <c r="D810" s="223"/>
      <c r="E810" s="223"/>
      <c r="F810" s="223"/>
      <c r="G810" s="223"/>
      <c r="H810" s="223"/>
    </row>
    <row r="811" spans="4:8" s="1" customFormat="1">
      <c r="D811" s="223"/>
      <c r="E811" s="223"/>
      <c r="F811" s="223"/>
      <c r="G811" s="223"/>
      <c r="H811" s="223"/>
    </row>
    <row r="812" spans="4:8" s="1" customFormat="1">
      <c r="D812" s="223"/>
      <c r="E812" s="223"/>
      <c r="F812" s="223"/>
      <c r="G812" s="223"/>
      <c r="H812" s="223"/>
    </row>
    <row r="813" spans="4:8" s="1" customFormat="1">
      <c r="D813" s="223"/>
      <c r="E813" s="223"/>
      <c r="F813" s="223"/>
      <c r="G813" s="223"/>
      <c r="H813" s="223"/>
    </row>
    <row r="814" spans="4:8" s="1" customFormat="1">
      <c r="D814" s="223"/>
      <c r="E814" s="223"/>
      <c r="F814" s="223"/>
      <c r="G814" s="223"/>
      <c r="H814" s="223"/>
    </row>
    <row r="815" spans="4:8" s="1" customFormat="1">
      <c r="D815" s="223"/>
      <c r="E815" s="223"/>
      <c r="F815" s="223"/>
      <c r="G815" s="223"/>
      <c r="H815" s="223"/>
    </row>
    <row r="816" spans="4:8" s="1" customFormat="1">
      <c r="D816" s="223"/>
      <c r="E816" s="223"/>
      <c r="F816" s="223"/>
      <c r="G816" s="223"/>
      <c r="H816" s="223"/>
    </row>
    <row r="817" spans="4:8" s="1" customFormat="1">
      <c r="D817" s="223"/>
      <c r="E817" s="223"/>
      <c r="F817" s="223"/>
      <c r="G817" s="223"/>
      <c r="H817" s="223"/>
    </row>
    <row r="818" spans="4:8" s="1" customFormat="1">
      <c r="D818" s="223"/>
      <c r="E818" s="223"/>
      <c r="F818" s="223"/>
      <c r="G818" s="223"/>
      <c r="H818" s="223"/>
    </row>
    <row r="819" spans="4:8" s="1" customFormat="1">
      <c r="D819" s="223"/>
      <c r="E819" s="223"/>
      <c r="F819" s="223"/>
      <c r="G819" s="223"/>
      <c r="H819" s="223"/>
    </row>
    <row r="820" spans="4:8" s="1" customFormat="1">
      <c r="D820" s="223"/>
      <c r="E820" s="223"/>
      <c r="F820" s="223"/>
      <c r="G820" s="223"/>
      <c r="H820" s="223"/>
    </row>
    <row r="821" spans="4:8" s="1" customFormat="1">
      <c r="D821" s="223"/>
      <c r="E821" s="223"/>
      <c r="F821" s="223"/>
      <c r="G821" s="223"/>
      <c r="H821" s="223"/>
    </row>
    <row r="822" spans="4:8" s="1" customFormat="1">
      <c r="D822" s="223"/>
      <c r="E822" s="223"/>
      <c r="F822" s="223"/>
      <c r="G822" s="223"/>
      <c r="H822" s="223"/>
    </row>
    <row r="823" spans="4:8" s="1" customFormat="1">
      <c r="D823" s="223"/>
      <c r="E823" s="223"/>
      <c r="F823" s="223"/>
      <c r="G823" s="223"/>
      <c r="H823" s="223"/>
    </row>
    <row r="824" spans="4:8" s="1" customFormat="1">
      <c r="D824" s="223"/>
      <c r="E824" s="223"/>
      <c r="F824" s="223"/>
      <c r="G824" s="223"/>
      <c r="H824" s="223"/>
    </row>
    <row r="825" spans="4:8" s="1" customFormat="1">
      <c r="D825" s="223"/>
      <c r="E825" s="223"/>
      <c r="F825" s="223"/>
      <c r="G825" s="223"/>
      <c r="H825" s="223"/>
    </row>
    <row r="826" spans="4:8" s="1" customFormat="1">
      <c r="D826" s="223"/>
      <c r="E826" s="223"/>
      <c r="F826" s="223"/>
      <c r="G826" s="223"/>
      <c r="H826" s="223"/>
    </row>
    <row r="827" spans="4:8" s="1" customFormat="1">
      <c r="D827" s="223"/>
      <c r="E827" s="223"/>
      <c r="F827" s="223"/>
      <c r="G827" s="223"/>
      <c r="H827" s="223"/>
    </row>
    <row r="828" spans="4:8" s="1" customFormat="1">
      <c r="D828" s="223"/>
      <c r="E828" s="223"/>
      <c r="F828" s="223"/>
      <c r="G828" s="223"/>
      <c r="H828" s="223"/>
    </row>
    <row r="829" spans="4:8" s="1" customFormat="1">
      <c r="D829" s="223"/>
      <c r="E829" s="223"/>
      <c r="F829" s="223"/>
      <c r="G829" s="223"/>
      <c r="H829" s="223"/>
    </row>
    <row r="830" spans="4:8" s="1" customFormat="1">
      <c r="D830" s="223"/>
      <c r="E830" s="223"/>
      <c r="F830" s="223"/>
      <c r="G830" s="223"/>
      <c r="H830" s="223"/>
    </row>
    <row r="831" spans="4:8" s="1" customFormat="1">
      <c r="D831" s="223"/>
      <c r="E831" s="223"/>
      <c r="F831" s="223"/>
      <c r="G831" s="223"/>
      <c r="H831" s="223"/>
    </row>
    <row r="832" spans="4:8" s="1" customFormat="1">
      <c r="D832" s="223"/>
      <c r="E832" s="223"/>
      <c r="F832" s="223"/>
      <c r="G832" s="223"/>
      <c r="H832" s="223"/>
    </row>
    <row r="833" spans="4:8" s="1" customFormat="1">
      <c r="D833" s="223"/>
      <c r="E833" s="223"/>
      <c r="F833" s="223"/>
      <c r="G833" s="223"/>
      <c r="H833" s="223"/>
    </row>
    <row r="834" spans="4:8" s="1" customFormat="1">
      <c r="D834" s="223"/>
      <c r="E834" s="223"/>
      <c r="F834" s="223"/>
      <c r="G834" s="223"/>
      <c r="H834" s="223"/>
    </row>
    <row r="835" spans="4:8" s="1" customFormat="1">
      <c r="D835" s="223"/>
      <c r="E835" s="223"/>
      <c r="F835" s="223"/>
      <c r="G835" s="223"/>
      <c r="H835" s="223"/>
    </row>
    <row r="836" spans="4:8" s="1" customFormat="1">
      <c r="D836" s="223"/>
      <c r="E836" s="223"/>
      <c r="F836" s="223"/>
      <c r="G836" s="223"/>
      <c r="H836" s="223"/>
    </row>
    <row r="837" spans="4:8" s="1" customFormat="1">
      <c r="D837" s="223"/>
      <c r="E837" s="223"/>
      <c r="F837" s="223"/>
      <c r="G837" s="223"/>
      <c r="H837" s="223"/>
    </row>
    <row r="838" spans="4:8" s="1" customFormat="1">
      <c r="D838" s="223"/>
      <c r="E838" s="223"/>
      <c r="F838" s="223"/>
      <c r="G838" s="223"/>
      <c r="H838" s="223"/>
    </row>
    <row r="839" spans="4:8" s="1" customFormat="1">
      <c r="D839" s="223"/>
      <c r="E839" s="223"/>
      <c r="F839" s="223"/>
      <c r="G839" s="223"/>
      <c r="H839" s="223"/>
    </row>
    <row r="840" spans="4:8" s="1" customFormat="1">
      <c r="D840" s="223"/>
      <c r="E840" s="223"/>
      <c r="F840" s="223"/>
      <c r="G840" s="223"/>
      <c r="H840" s="223"/>
    </row>
    <row r="841" spans="4:8" s="1" customFormat="1">
      <c r="D841" s="223"/>
      <c r="E841" s="223"/>
      <c r="F841" s="223"/>
      <c r="G841" s="223"/>
      <c r="H841" s="223"/>
    </row>
    <row r="842" spans="4:8" s="1" customFormat="1">
      <c r="D842" s="223"/>
      <c r="E842" s="223"/>
      <c r="F842" s="223"/>
      <c r="G842" s="223"/>
      <c r="H842" s="223"/>
    </row>
    <row r="843" spans="4:8" s="1" customFormat="1">
      <c r="D843" s="223"/>
      <c r="E843" s="223"/>
      <c r="F843" s="223"/>
      <c r="G843" s="223"/>
      <c r="H843" s="223"/>
    </row>
    <row r="844" spans="4:8" s="1" customFormat="1">
      <c r="D844" s="223"/>
      <c r="E844" s="223"/>
      <c r="F844" s="223"/>
      <c r="G844" s="223"/>
      <c r="H844" s="223"/>
    </row>
    <row r="845" spans="4:8" s="1" customFormat="1">
      <c r="D845" s="223"/>
      <c r="E845" s="223"/>
      <c r="F845" s="223"/>
      <c r="G845" s="223"/>
      <c r="H845" s="223"/>
    </row>
    <row r="846" spans="4:8" s="1" customFormat="1">
      <c r="D846" s="223"/>
      <c r="E846" s="223"/>
      <c r="F846" s="223"/>
      <c r="G846" s="223"/>
      <c r="H846" s="223"/>
    </row>
    <row r="847" spans="4:8" s="1" customFormat="1">
      <c r="D847" s="223"/>
      <c r="E847" s="223"/>
      <c r="F847" s="223"/>
      <c r="G847" s="223"/>
      <c r="H847" s="223"/>
    </row>
    <row r="848" spans="4:8" s="1" customFormat="1">
      <c r="D848" s="223"/>
      <c r="E848" s="223"/>
      <c r="F848" s="223"/>
      <c r="G848" s="223"/>
      <c r="H848" s="223"/>
    </row>
    <row r="849" spans="4:8" s="1" customFormat="1">
      <c r="D849" s="223"/>
      <c r="E849" s="223"/>
      <c r="F849" s="223"/>
      <c r="G849" s="223"/>
      <c r="H849" s="223"/>
    </row>
    <row r="850" spans="4:8" s="1" customFormat="1">
      <c r="D850" s="223"/>
      <c r="E850" s="223"/>
      <c r="F850" s="223"/>
      <c r="G850" s="223"/>
      <c r="H850" s="223"/>
    </row>
    <row r="851" spans="4:8" s="1" customFormat="1">
      <c r="D851" s="223"/>
      <c r="E851" s="223"/>
      <c r="F851" s="223"/>
      <c r="G851" s="223"/>
      <c r="H851" s="223"/>
    </row>
  </sheetData>
  <mergeCells count="6">
    <mergeCell ref="A1:H1"/>
    <mergeCell ref="B4:H4"/>
    <mergeCell ref="A2:A3"/>
    <mergeCell ref="B2:B3"/>
    <mergeCell ref="C2:C3"/>
    <mergeCell ref="D2:H2"/>
  </mergeCells>
  <pageMargins left="0.7" right="0.7" top="0.75" bottom="0.75" header="0.3" footer="0.3"/>
  <pageSetup scale="78" orientation="landscape" r:id="rId1"/>
  <drawing r:id="rId2"/>
  <legacyDrawing r:id="rId3"/>
  <oleObjects>
    <mc:AlternateContent xmlns:mc="http://schemas.openxmlformats.org/markup-compatibility/2006">
      <mc:Choice Requires="x14">
        <oleObject progId="Word.Document.8" shapeId="3073" r:id="rId4">
          <objectPr defaultSize="0" r:id="rId5">
            <anchor moveWithCells="1">
              <from>
                <xdr:col>0</xdr:col>
                <xdr:colOff>57150</xdr:colOff>
                <xdr:row>155</xdr:row>
                <xdr:rowOff>28575</xdr:rowOff>
              </from>
              <to>
                <xdr:col>1</xdr:col>
                <xdr:colOff>1257300</xdr:colOff>
                <xdr:row>171</xdr:row>
                <xdr:rowOff>104775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G22"/>
  <sheetViews>
    <sheetView zoomScale="90" zoomScaleNormal="90" zoomScaleSheetLayoutView="40" workbookViewId="0">
      <pane xSplit="1" ySplit="4" topLeftCell="B5" activePane="bottomRight" state="frozen"/>
      <selection pane="topRight" activeCell="B1" sqref="B1"/>
      <selection pane="bottomLeft" activeCell="A5" sqref="A5"/>
      <selection pane="bottomRight" activeCell="A5" sqref="A5:E6"/>
    </sheetView>
  </sheetViews>
  <sheetFormatPr defaultRowHeight="15"/>
  <cols>
    <col min="1" max="1" width="28.42578125" style="19" customWidth="1"/>
    <col min="2" max="2" width="37.42578125" style="1" customWidth="1"/>
    <col min="3" max="3" width="16.85546875" style="1" customWidth="1"/>
    <col min="4" max="4" width="29.42578125" style="1" customWidth="1"/>
    <col min="5" max="5" width="29.85546875" style="1" customWidth="1"/>
    <col min="6" max="6" width="30.42578125" style="1" customWidth="1"/>
    <col min="7" max="7" width="31" style="1" customWidth="1"/>
    <col min="8" max="16384" width="9.140625" style="1"/>
  </cols>
  <sheetData>
    <row r="1" spans="1:7" ht="19.5" thickBot="1">
      <c r="A1" s="500" t="s">
        <v>1294</v>
      </c>
      <c r="B1" s="486"/>
      <c r="C1" s="486"/>
      <c r="D1" s="486"/>
      <c r="E1" s="486"/>
      <c r="F1" s="486"/>
      <c r="G1" s="486"/>
    </row>
    <row r="2" spans="1:7" ht="15" customHeight="1">
      <c r="A2" s="501"/>
      <c r="B2" s="503" t="s">
        <v>120</v>
      </c>
      <c r="C2" s="505" t="s">
        <v>121</v>
      </c>
      <c r="D2" s="507" t="s">
        <v>119</v>
      </c>
      <c r="E2" s="508"/>
      <c r="F2" s="508"/>
      <c r="G2" s="508"/>
    </row>
    <row r="3" spans="1:7" ht="15.75" thickBot="1">
      <c r="A3" s="502"/>
      <c r="B3" s="504"/>
      <c r="C3" s="506"/>
      <c r="D3" s="25" t="s">
        <v>122</v>
      </c>
      <c r="E3" s="25" t="s">
        <v>123</v>
      </c>
      <c r="F3" s="25" t="s">
        <v>124</v>
      </c>
      <c r="G3" s="25" t="s">
        <v>125</v>
      </c>
    </row>
    <row r="4" spans="1:7" ht="90" thickBot="1">
      <c r="A4" s="403" t="s">
        <v>1292</v>
      </c>
      <c r="B4" s="497" t="s">
        <v>1293</v>
      </c>
      <c r="C4" s="498"/>
      <c r="D4" s="498"/>
      <c r="E4" s="498"/>
      <c r="F4" s="498"/>
      <c r="G4" s="499"/>
    </row>
    <row r="5" spans="1:7" ht="248.25" thickBot="1">
      <c r="A5" s="16" t="s">
        <v>126</v>
      </c>
      <c r="B5" s="50" t="s">
        <v>127</v>
      </c>
      <c r="C5" s="51" t="s">
        <v>128</v>
      </c>
      <c r="D5" s="51" t="s">
        <v>129</v>
      </c>
      <c r="E5" s="50" t="s">
        <v>130</v>
      </c>
      <c r="F5" s="51" t="s">
        <v>131</v>
      </c>
      <c r="G5" s="354" t="s">
        <v>132</v>
      </c>
    </row>
    <row r="6" spans="1:7" ht="25.5" customHeight="1" thickBot="1">
      <c r="A6" s="3" t="s">
        <v>133</v>
      </c>
      <c r="B6" s="4" t="s">
        <v>134</v>
      </c>
      <c r="C6" s="4"/>
      <c r="D6" s="5"/>
      <c r="E6" s="5"/>
      <c r="F6" s="5"/>
      <c r="G6" s="5"/>
    </row>
    <row r="7" spans="1:7" ht="394.5" customHeight="1" thickBot="1">
      <c r="A7" s="16" t="s">
        <v>135</v>
      </c>
      <c r="B7" s="52" t="s">
        <v>136</v>
      </c>
      <c r="C7" s="53" t="s">
        <v>187</v>
      </c>
      <c r="D7" s="54" t="s">
        <v>137</v>
      </c>
      <c r="E7" s="55" t="s">
        <v>138</v>
      </c>
      <c r="F7" s="54" t="s">
        <v>139</v>
      </c>
      <c r="G7" s="55" t="s">
        <v>140</v>
      </c>
    </row>
    <row r="8" spans="1:7" ht="15.75" thickBot="1">
      <c r="A8" s="30" t="s">
        <v>133</v>
      </c>
      <c r="B8" s="27"/>
      <c r="C8" s="27"/>
      <c r="D8" s="28"/>
      <c r="E8" s="28"/>
      <c r="F8" s="28"/>
      <c r="G8" s="29"/>
    </row>
    <row r="9" spans="1:7" ht="166.5" customHeight="1" thickBot="1">
      <c r="A9" s="16" t="s">
        <v>141</v>
      </c>
      <c r="B9" s="50" t="s">
        <v>142</v>
      </c>
      <c r="C9" s="51" t="s">
        <v>143</v>
      </c>
      <c r="D9" s="51" t="s">
        <v>144</v>
      </c>
      <c r="E9" s="50" t="s">
        <v>145</v>
      </c>
      <c r="F9" s="51" t="s">
        <v>146</v>
      </c>
      <c r="G9" s="354" t="s">
        <v>602</v>
      </c>
    </row>
    <row r="10" spans="1:7" ht="15.75" thickBot="1">
      <c r="A10" s="355" t="s">
        <v>133</v>
      </c>
      <c r="B10" s="356" t="s">
        <v>134</v>
      </c>
      <c r="C10" s="356"/>
      <c r="D10" s="357"/>
      <c r="E10" s="357"/>
      <c r="F10" s="357"/>
      <c r="G10" s="358"/>
    </row>
    <row r="11" spans="1:7" ht="409.6" thickBot="1">
      <c r="A11" s="16" t="s">
        <v>147</v>
      </c>
      <c r="B11" s="50" t="s">
        <v>148</v>
      </c>
      <c r="C11" s="51" t="s">
        <v>149</v>
      </c>
      <c r="D11" s="51" t="s">
        <v>150</v>
      </c>
      <c r="E11" s="50" t="s">
        <v>151</v>
      </c>
      <c r="F11" s="51" t="s">
        <v>152</v>
      </c>
      <c r="G11" s="354" t="s">
        <v>153</v>
      </c>
    </row>
    <row r="12" spans="1:7" ht="15.75" thickBot="1">
      <c r="A12" s="26" t="s">
        <v>133</v>
      </c>
      <c r="B12" s="27"/>
      <c r="C12" s="27"/>
      <c r="D12" s="28"/>
      <c r="E12" s="28"/>
      <c r="F12" s="28"/>
      <c r="G12" s="29"/>
    </row>
    <row r="13" spans="1:7" ht="377.25" customHeight="1" thickBot="1">
      <c r="A13" s="20" t="s">
        <v>154</v>
      </c>
      <c r="B13" s="21" t="s">
        <v>188</v>
      </c>
      <c r="C13" s="22" t="s">
        <v>155</v>
      </c>
      <c r="D13" s="23" t="s">
        <v>156</v>
      </c>
      <c r="E13" s="24" t="s">
        <v>157</v>
      </c>
      <c r="F13" s="23" t="s">
        <v>158</v>
      </c>
      <c r="G13" s="24" t="s">
        <v>159</v>
      </c>
    </row>
    <row r="14" spans="1:7" ht="15.75" thickBot="1">
      <c r="A14" s="26" t="s">
        <v>133</v>
      </c>
      <c r="B14" s="27"/>
      <c r="C14" s="27"/>
      <c r="D14" s="28"/>
      <c r="E14" s="28"/>
      <c r="F14" s="28"/>
      <c r="G14" s="29"/>
    </row>
    <row r="15" spans="1:7" ht="409.5" customHeight="1" thickBot="1">
      <c r="A15" s="16" t="s">
        <v>160</v>
      </c>
      <c r="B15" s="50" t="s">
        <v>161</v>
      </c>
      <c r="C15" s="359" t="s">
        <v>162</v>
      </c>
      <c r="D15" s="360" t="s">
        <v>163</v>
      </c>
      <c r="E15" s="361" t="s">
        <v>164</v>
      </c>
      <c r="F15" s="360" t="s">
        <v>189</v>
      </c>
      <c r="G15" s="362" t="s">
        <v>165</v>
      </c>
    </row>
    <row r="16" spans="1:7" ht="17.25" customHeight="1" thickBot="1">
      <c r="A16" s="356" t="s">
        <v>133</v>
      </c>
      <c r="B16" s="356"/>
      <c r="C16" s="356"/>
      <c r="D16" s="357"/>
      <c r="E16" s="357"/>
      <c r="F16" s="357"/>
      <c r="G16" s="358"/>
    </row>
    <row r="17" spans="1:7" ht="248.25" thickBot="1">
      <c r="A17" s="16" t="s">
        <v>166</v>
      </c>
      <c r="B17" s="50" t="s">
        <v>167</v>
      </c>
      <c r="C17" s="359" t="s">
        <v>168</v>
      </c>
      <c r="D17" s="360" t="s">
        <v>169</v>
      </c>
      <c r="E17" s="361" t="s">
        <v>170</v>
      </c>
      <c r="F17" s="360" t="s">
        <v>171</v>
      </c>
      <c r="G17" s="362" t="s">
        <v>172</v>
      </c>
    </row>
    <row r="18" spans="1:7" ht="15.75" thickBot="1">
      <c r="A18" s="26" t="s">
        <v>133</v>
      </c>
      <c r="B18" s="27"/>
      <c r="C18" s="27"/>
      <c r="D18" s="28"/>
      <c r="E18" s="28"/>
      <c r="F18" s="28"/>
      <c r="G18" s="29"/>
    </row>
    <row r="19" spans="1:7" ht="194.25" customHeight="1" thickBot="1">
      <c r="A19" s="16" t="s">
        <v>173</v>
      </c>
      <c r="B19" s="50" t="s">
        <v>174</v>
      </c>
      <c r="C19" s="359" t="s">
        <v>175</v>
      </c>
      <c r="D19" s="359" t="s">
        <v>176</v>
      </c>
      <c r="E19" s="231" t="s">
        <v>177</v>
      </c>
      <c r="F19" s="359" t="s">
        <v>178</v>
      </c>
      <c r="G19" s="232" t="s">
        <v>179</v>
      </c>
    </row>
    <row r="20" spans="1:7" ht="15.75" thickBot="1">
      <c r="A20" s="31" t="s">
        <v>133</v>
      </c>
      <c r="B20" s="32"/>
      <c r="C20" s="32"/>
      <c r="D20" s="33"/>
      <c r="E20" s="33"/>
      <c r="F20" s="33"/>
      <c r="G20" s="34"/>
    </row>
    <row r="21" spans="1:7" ht="79.5" thickBot="1">
      <c r="A21" s="16" t="s">
        <v>180</v>
      </c>
      <c r="B21" s="50" t="s">
        <v>181</v>
      </c>
      <c r="C21" s="359" t="s">
        <v>182</v>
      </c>
      <c r="D21" s="360" t="s">
        <v>183</v>
      </c>
      <c r="E21" s="361" t="s">
        <v>184</v>
      </c>
      <c r="F21" s="360" t="s">
        <v>184</v>
      </c>
      <c r="G21" s="362" t="s">
        <v>185</v>
      </c>
    </row>
    <row r="22" spans="1:7" ht="15.75" thickBot="1">
      <c r="A22" s="31" t="s">
        <v>186</v>
      </c>
      <c r="B22" s="32"/>
      <c r="C22" s="32"/>
      <c r="D22" s="33">
        <v>36500000</v>
      </c>
      <c r="E22" s="33">
        <v>36500000</v>
      </c>
      <c r="F22" s="33">
        <v>36500000</v>
      </c>
      <c r="G22" s="34">
        <v>36500000</v>
      </c>
    </row>
  </sheetData>
  <mergeCells count="6">
    <mergeCell ref="B4:G4"/>
    <mergeCell ref="A1:G1"/>
    <mergeCell ref="A2:A3"/>
    <mergeCell ref="B2:B3"/>
    <mergeCell ref="C2:C3"/>
    <mergeCell ref="D2:G2"/>
  </mergeCells>
  <pageMargins left="0.7" right="0.7" top="0.75" bottom="0.75" header="0.3" footer="0.3"/>
  <pageSetup scale="60" orientation="landscape" r:id="rId1"/>
  <rowBreaks count="3" manualBreakCount="3">
    <brk id="8" max="6" man="1"/>
    <brk id="14" max="6" man="1"/>
    <brk id="16"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L71"/>
  <sheetViews>
    <sheetView tabSelected="1" zoomScale="90" zoomScaleNormal="90" workbookViewId="0">
      <pane xSplit="1" ySplit="3" topLeftCell="B4" activePane="bottomRight" state="frozen"/>
      <selection pane="topRight" activeCell="B1" sqref="B1"/>
      <selection pane="bottomLeft" activeCell="A4" sqref="A4"/>
      <selection pane="bottomRight" sqref="A1:I1"/>
    </sheetView>
  </sheetViews>
  <sheetFormatPr defaultRowHeight="15"/>
  <cols>
    <col min="1" max="1" width="24" style="1" customWidth="1"/>
    <col min="2" max="2" width="17" style="1" customWidth="1"/>
    <col min="3" max="3" width="23" style="1" customWidth="1"/>
    <col min="4" max="4" width="25.28515625" style="1" customWidth="1"/>
    <col min="5" max="5" width="26" style="1" customWidth="1"/>
    <col min="6" max="6" width="25.7109375" style="1" customWidth="1"/>
    <col min="7" max="7" width="22.28515625" style="1" customWidth="1"/>
    <col min="8" max="8" width="22.42578125" style="1" customWidth="1"/>
    <col min="9" max="9" width="16.7109375" style="1" customWidth="1"/>
    <col min="10" max="16384" width="9.140625" style="1"/>
  </cols>
  <sheetData>
    <row r="1" spans="1:64" ht="19.5" thickBot="1">
      <c r="A1" s="500" t="s">
        <v>1420</v>
      </c>
      <c r="B1" s="486"/>
      <c r="C1" s="486"/>
      <c r="D1" s="486"/>
      <c r="E1" s="486"/>
      <c r="F1" s="486"/>
      <c r="G1" s="486"/>
      <c r="H1" s="486"/>
      <c r="I1" s="511"/>
    </row>
    <row r="2" spans="1:64" ht="15.75" thickBot="1">
      <c r="A2" s="509" t="s">
        <v>855</v>
      </c>
      <c r="B2" s="518" t="s">
        <v>0</v>
      </c>
      <c r="C2" s="518" t="s">
        <v>921</v>
      </c>
      <c r="D2" s="520" t="s">
        <v>856</v>
      </c>
      <c r="E2" s="521"/>
      <c r="F2" s="521"/>
      <c r="G2" s="521"/>
      <c r="H2" s="522"/>
      <c r="I2" s="509" t="s">
        <v>857</v>
      </c>
    </row>
    <row r="3" spans="1:64" ht="15.75" thickBot="1">
      <c r="A3" s="517"/>
      <c r="B3" s="519"/>
      <c r="C3" s="519">
        <v>2013</v>
      </c>
      <c r="D3" s="233">
        <v>2014</v>
      </c>
      <c r="E3" s="234">
        <v>2015</v>
      </c>
      <c r="F3" s="235">
        <v>2016</v>
      </c>
      <c r="G3" s="235">
        <v>2017</v>
      </c>
      <c r="H3" s="236">
        <v>2018</v>
      </c>
      <c r="I3" s="510" t="s">
        <v>857</v>
      </c>
    </row>
    <row r="4" spans="1:64" ht="79.5" thickBot="1">
      <c r="A4" s="310" t="s">
        <v>1289</v>
      </c>
      <c r="B4" s="497" t="s">
        <v>1291</v>
      </c>
      <c r="C4" s="498"/>
      <c r="D4" s="498"/>
      <c r="E4" s="498"/>
      <c r="F4" s="498"/>
      <c r="G4" s="498"/>
      <c r="H4" s="498"/>
      <c r="I4" s="311"/>
      <c r="J4" s="65"/>
    </row>
    <row r="5" spans="1:64" ht="248.25" thickBot="1">
      <c r="A5" s="347" t="s">
        <v>1290</v>
      </c>
      <c r="B5" s="348" t="s">
        <v>858</v>
      </c>
      <c r="C5" s="349" t="s">
        <v>1249</v>
      </c>
      <c r="D5" s="350" t="s">
        <v>1113</v>
      </c>
      <c r="E5" s="350" t="s">
        <v>1113</v>
      </c>
      <c r="F5" s="350" t="s">
        <v>1113</v>
      </c>
      <c r="G5" s="350" t="s">
        <v>1113</v>
      </c>
      <c r="H5" s="350" t="s">
        <v>1113</v>
      </c>
      <c r="I5" s="346" t="s">
        <v>859</v>
      </c>
    </row>
    <row r="6" spans="1:64">
      <c r="A6" s="237" t="s">
        <v>346</v>
      </c>
      <c r="B6" s="238"/>
      <c r="C6" s="238"/>
      <c r="D6" s="239">
        <v>20000</v>
      </c>
      <c r="E6" s="239">
        <v>952000</v>
      </c>
      <c r="F6" s="239">
        <v>847000</v>
      </c>
      <c r="G6" s="239">
        <v>747000</v>
      </c>
      <c r="H6" s="239" t="s">
        <v>1114</v>
      </c>
      <c r="I6" s="240"/>
    </row>
    <row r="7" spans="1:64">
      <c r="A7" s="241" t="s">
        <v>347</v>
      </c>
      <c r="B7" s="242"/>
      <c r="C7" s="242"/>
      <c r="D7" s="243">
        <v>20000</v>
      </c>
      <c r="E7" s="244">
        <v>952000</v>
      </c>
      <c r="F7" s="244">
        <v>847000</v>
      </c>
      <c r="G7" s="244">
        <v>747000</v>
      </c>
      <c r="H7" s="303">
        <v>747000</v>
      </c>
      <c r="I7" s="245"/>
    </row>
    <row r="8" spans="1:64" ht="15.75" thickBot="1">
      <c r="A8" s="246" t="s">
        <v>4</v>
      </c>
      <c r="B8" s="247"/>
      <c r="C8" s="247"/>
      <c r="D8" s="248"/>
      <c r="E8" s="248"/>
      <c r="F8" s="248"/>
      <c r="G8" s="248"/>
      <c r="H8" s="248"/>
      <c r="I8" s="249"/>
    </row>
    <row r="9" spans="1:64" customFormat="1" ht="357" customHeight="1" thickBot="1">
      <c r="A9" s="250" t="s">
        <v>860</v>
      </c>
      <c r="B9" s="46" t="s">
        <v>861</v>
      </c>
      <c r="C9" s="56" t="s">
        <v>862</v>
      </c>
      <c r="D9" s="57" t="s">
        <v>922</v>
      </c>
      <c r="E9" s="57" t="s">
        <v>923</v>
      </c>
      <c r="F9" s="57" t="s">
        <v>924</v>
      </c>
      <c r="G9" s="57" t="s">
        <v>1262</v>
      </c>
      <c r="H9" s="57" t="s">
        <v>925</v>
      </c>
      <c r="I9" s="4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customFormat="1">
      <c r="A10" s="251" t="s">
        <v>863</v>
      </c>
      <c r="B10" s="252"/>
      <c r="C10" s="252"/>
      <c r="D10" s="253"/>
      <c r="E10" s="253">
        <f>E11</f>
        <v>12000</v>
      </c>
      <c r="F10" s="253">
        <f>F11</f>
        <v>12000</v>
      </c>
      <c r="G10" s="253">
        <f>G11</f>
        <v>12000</v>
      </c>
      <c r="H10" s="253">
        <f>H11</f>
        <v>12000</v>
      </c>
      <c r="I10" s="254"/>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customFormat="1">
      <c r="A11" s="255" t="s">
        <v>347</v>
      </c>
      <c r="B11" s="256"/>
      <c r="C11" s="256"/>
      <c r="D11" s="257">
        <v>0</v>
      </c>
      <c r="E11" s="257">
        <f>5000+5000+2000</f>
        <v>12000</v>
      </c>
      <c r="F11" s="257">
        <f>5000+5000+2000</f>
        <v>12000</v>
      </c>
      <c r="G11" s="257">
        <f>5000+5000+2000</f>
        <v>12000</v>
      </c>
      <c r="H11" s="257">
        <f>5000+5000+2000</f>
        <v>12000</v>
      </c>
      <c r="I11" s="25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customFormat="1" ht="15.75" thickBot="1">
      <c r="A12" s="259" t="s">
        <v>4</v>
      </c>
      <c r="B12" s="260"/>
      <c r="C12" s="260"/>
      <c r="D12" s="261">
        <v>0</v>
      </c>
      <c r="E12" s="261">
        <v>0</v>
      </c>
      <c r="F12" s="261">
        <v>0</v>
      </c>
      <c r="G12" s="261">
        <v>0</v>
      </c>
      <c r="H12" s="261">
        <v>0</v>
      </c>
      <c r="I12" s="26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customFormat="1" ht="25.5" customHeight="1" thickBot="1">
      <c r="A13" s="512" t="s">
        <v>864</v>
      </c>
      <c r="B13" s="513"/>
      <c r="C13" s="513"/>
      <c r="D13" s="513"/>
      <c r="E13" s="513"/>
      <c r="F13" s="513"/>
      <c r="G13" s="513"/>
      <c r="H13" s="513"/>
      <c r="I13" s="26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customFormat="1">
      <c r="A14" s="251" t="s">
        <v>866</v>
      </c>
      <c r="B14" s="252"/>
      <c r="C14" s="252"/>
      <c r="D14" s="253">
        <f>D18+D22</f>
        <v>20000</v>
      </c>
      <c r="E14" s="253">
        <f t="shared" ref="E14:H15" si="0">E18+E22</f>
        <v>885000</v>
      </c>
      <c r="F14" s="253">
        <f t="shared" si="0"/>
        <v>800000</v>
      </c>
      <c r="G14" s="253">
        <f t="shared" si="0"/>
        <v>700000</v>
      </c>
      <c r="H14" s="253">
        <f t="shared" si="0"/>
        <v>700000</v>
      </c>
      <c r="I14" s="25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customFormat="1">
      <c r="A15" s="255" t="s">
        <v>347</v>
      </c>
      <c r="B15" s="256"/>
      <c r="C15" s="256"/>
      <c r="D15" s="257">
        <f>D19+D23</f>
        <v>20000</v>
      </c>
      <c r="E15" s="257">
        <f t="shared" si="0"/>
        <v>885000</v>
      </c>
      <c r="F15" s="257">
        <f t="shared" si="0"/>
        <v>800000</v>
      </c>
      <c r="G15" s="257">
        <f t="shared" si="0"/>
        <v>700000</v>
      </c>
      <c r="H15" s="257">
        <f t="shared" si="0"/>
        <v>700000</v>
      </c>
      <c r="I15" s="258"/>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customFormat="1" ht="15.75" thickBot="1">
      <c r="A16" s="259" t="s">
        <v>4</v>
      </c>
      <c r="B16" s="260"/>
      <c r="C16" s="260"/>
      <c r="D16" s="261" t="s">
        <v>867</v>
      </c>
      <c r="E16" s="261" t="s">
        <v>867</v>
      </c>
      <c r="F16" s="261" t="s">
        <v>867</v>
      </c>
      <c r="G16" s="261" t="s">
        <v>867</v>
      </c>
      <c r="H16" s="261" t="s">
        <v>867</v>
      </c>
      <c r="I16" s="26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44" customFormat="1" ht="192" thickBot="1">
      <c r="A17" s="264" t="s">
        <v>868</v>
      </c>
      <c r="B17" s="56" t="s">
        <v>869</v>
      </c>
      <c r="C17" s="56" t="s">
        <v>870</v>
      </c>
      <c r="D17" s="57" t="s">
        <v>871</v>
      </c>
      <c r="E17" s="57" t="s">
        <v>872</v>
      </c>
      <c r="F17" s="351" t="s">
        <v>873</v>
      </c>
      <c r="G17" s="351" t="s">
        <v>873</v>
      </c>
      <c r="H17" s="351" t="s">
        <v>873</v>
      </c>
      <c r="I17" s="47" t="s">
        <v>865</v>
      </c>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row>
    <row r="18" spans="1:64" customFormat="1">
      <c r="A18" s="251" t="s">
        <v>874</v>
      </c>
      <c r="B18" s="252"/>
      <c r="C18" s="252"/>
      <c r="D18" s="253"/>
      <c r="E18" s="253">
        <f>E19</f>
        <v>600000</v>
      </c>
      <c r="F18" s="253">
        <f>F19</f>
        <v>600000</v>
      </c>
      <c r="G18" s="253">
        <f>G19</f>
        <v>600000</v>
      </c>
      <c r="H18" s="253">
        <f>H19</f>
        <v>600000</v>
      </c>
      <c r="I18" s="254"/>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customFormat="1">
      <c r="A19" s="255" t="s">
        <v>347</v>
      </c>
      <c r="B19" s="256"/>
      <c r="C19" s="256"/>
      <c r="D19" s="257">
        <v>0</v>
      </c>
      <c r="E19" s="257">
        <v>600000</v>
      </c>
      <c r="F19" s="257">
        <v>600000</v>
      </c>
      <c r="G19" s="257">
        <v>600000</v>
      </c>
      <c r="H19" s="257">
        <v>600000</v>
      </c>
      <c r="I19" s="25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customFormat="1" ht="15.75" thickBot="1">
      <c r="A20" s="259" t="s">
        <v>4</v>
      </c>
      <c r="B20" s="260"/>
      <c r="C20" s="260"/>
      <c r="D20" s="261" t="s">
        <v>867</v>
      </c>
      <c r="E20" s="261" t="s">
        <v>867</v>
      </c>
      <c r="F20" s="261" t="s">
        <v>867</v>
      </c>
      <c r="G20" s="261" t="s">
        <v>867</v>
      </c>
      <c r="H20" s="261" t="s">
        <v>867</v>
      </c>
      <c r="I20" s="26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44" customFormat="1" ht="341.25" customHeight="1" thickBot="1">
      <c r="A21" s="264" t="s">
        <v>875</v>
      </c>
      <c r="B21" s="56" t="s">
        <v>876</v>
      </c>
      <c r="C21" s="56" t="s">
        <v>877</v>
      </c>
      <c r="D21" s="58" t="s">
        <v>1115</v>
      </c>
      <c r="E21" s="58" t="s">
        <v>1250</v>
      </c>
      <c r="F21" s="351" t="s">
        <v>878</v>
      </c>
      <c r="G21" s="351" t="s">
        <v>878</v>
      </c>
      <c r="H21" s="351" t="s">
        <v>878</v>
      </c>
      <c r="I21" s="47" t="s">
        <v>859</v>
      </c>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2" spans="1:64" customFormat="1">
      <c r="A22" s="251" t="s">
        <v>879</v>
      </c>
      <c r="B22" s="252"/>
      <c r="C22" s="252"/>
      <c r="D22" s="253">
        <f>D23</f>
        <v>20000</v>
      </c>
      <c r="E22" s="253">
        <f>E23</f>
        <v>285000</v>
      </c>
      <c r="F22" s="253">
        <f>F23</f>
        <v>200000</v>
      </c>
      <c r="G22" s="253">
        <f>G23</f>
        <v>100000</v>
      </c>
      <c r="H22" s="253">
        <f>H23</f>
        <v>100000</v>
      </c>
      <c r="I22" s="254"/>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customFormat="1">
      <c r="A23" s="255" t="s">
        <v>347</v>
      </c>
      <c r="B23" s="256"/>
      <c r="C23" s="256"/>
      <c r="D23" s="257">
        <v>20000</v>
      </c>
      <c r="E23" s="257">
        <f>65000+150000+50000+20000</f>
        <v>285000</v>
      </c>
      <c r="F23" s="257">
        <f>200000</f>
        <v>200000</v>
      </c>
      <c r="G23" s="257">
        <f>100000</f>
        <v>100000</v>
      </c>
      <c r="H23" s="257">
        <f>100000</f>
        <v>100000</v>
      </c>
      <c r="I23" s="25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customFormat="1" ht="15.75" thickBot="1">
      <c r="A24" s="259" t="s">
        <v>4</v>
      </c>
      <c r="B24" s="260"/>
      <c r="C24" s="260"/>
      <c r="D24" s="261"/>
      <c r="E24" s="261" t="s">
        <v>867</v>
      </c>
      <c r="F24" s="261" t="s">
        <v>867</v>
      </c>
      <c r="G24" s="261" t="s">
        <v>867</v>
      </c>
      <c r="H24" s="261" t="s">
        <v>867</v>
      </c>
      <c r="I24" s="26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customFormat="1" ht="15.75" thickBot="1">
      <c r="A25" s="514" t="s">
        <v>880</v>
      </c>
      <c r="B25" s="515"/>
      <c r="C25" s="515"/>
      <c r="D25" s="515"/>
      <c r="E25" s="515"/>
      <c r="F25" s="515"/>
      <c r="G25" s="515"/>
      <c r="H25" s="515"/>
      <c r="I25" s="516"/>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customFormat="1">
      <c r="A26" s="251" t="s">
        <v>881</v>
      </c>
      <c r="B26" s="252"/>
      <c r="C26" s="252"/>
      <c r="D26" s="253"/>
      <c r="E26" s="253"/>
      <c r="F26" s="253"/>
      <c r="G26" s="253"/>
      <c r="H26" s="253"/>
      <c r="I26" s="254"/>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customFormat="1">
      <c r="A27" s="255" t="s">
        <v>347</v>
      </c>
      <c r="B27" s="256"/>
      <c r="C27" s="256"/>
      <c r="D27" s="257"/>
      <c r="E27" s="257"/>
      <c r="F27" s="257"/>
      <c r="G27" s="257"/>
      <c r="H27" s="257"/>
      <c r="I27" s="25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customFormat="1" ht="15.75" thickBot="1">
      <c r="A28" s="259" t="s">
        <v>4</v>
      </c>
      <c r="B28" s="260"/>
      <c r="C28" s="260"/>
      <c r="D28" s="261" t="s">
        <v>867</v>
      </c>
      <c r="E28" s="261" t="s">
        <v>867</v>
      </c>
      <c r="F28" s="261" t="s">
        <v>867</v>
      </c>
      <c r="G28" s="261" t="s">
        <v>867</v>
      </c>
      <c r="H28" s="261" t="s">
        <v>867</v>
      </c>
      <c r="I28" s="26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customFormat="1" ht="214.5" thickBot="1">
      <c r="A29" s="264" t="s">
        <v>882</v>
      </c>
      <c r="B29" s="56" t="s">
        <v>883</v>
      </c>
      <c r="C29" s="56" t="s">
        <v>884</v>
      </c>
      <c r="D29" s="57" t="s">
        <v>885</v>
      </c>
      <c r="E29" s="57" t="s">
        <v>886</v>
      </c>
      <c r="F29" s="351" t="s">
        <v>887</v>
      </c>
      <c r="G29" s="351" t="s">
        <v>887</v>
      </c>
      <c r="H29" s="351" t="s">
        <v>887</v>
      </c>
      <c r="I29" s="47" t="s">
        <v>859</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customFormat="1">
      <c r="A30" s="251" t="s">
        <v>888</v>
      </c>
      <c r="B30" s="252"/>
      <c r="C30" s="252"/>
      <c r="D30" s="253">
        <v>0</v>
      </c>
      <c r="E30" s="253">
        <f>E31</f>
        <v>20000</v>
      </c>
      <c r="F30" s="253">
        <f>F31</f>
        <v>5000</v>
      </c>
      <c r="G30" s="253">
        <f>G31</f>
        <v>5000</v>
      </c>
      <c r="H30" s="253">
        <f>H31</f>
        <v>5000</v>
      </c>
      <c r="I30" s="254"/>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customFormat="1">
      <c r="A31" s="255" t="s">
        <v>347</v>
      </c>
      <c r="B31" s="256"/>
      <c r="C31" s="256"/>
      <c r="D31" s="257">
        <v>0</v>
      </c>
      <c r="E31" s="257">
        <v>20000</v>
      </c>
      <c r="F31" s="257">
        <v>5000</v>
      </c>
      <c r="G31" s="257">
        <v>5000</v>
      </c>
      <c r="H31" s="257">
        <v>5000</v>
      </c>
      <c r="I31" s="25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customFormat="1" ht="15.75" thickBot="1">
      <c r="A32" s="259" t="s">
        <v>4</v>
      </c>
      <c r="B32" s="260"/>
      <c r="C32" s="260"/>
      <c r="D32" s="261" t="s">
        <v>867</v>
      </c>
      <c r="E32" s="261" t="s">
        <v>867</v>
      </c>
      <c r="F32" s="261" t="s">
        <v>867</v>
      </c>
      <c r="G32" s="261" t="s">
        <v>867</v>
      </c>
      <c r="H32" s="261" t="s">
        <v>867</v>
      </c>
      <c r="I32" s="262"/>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customFormat="1" ht="214.5" thickBot="1">
      <c r="A33" s="264" t="s">
        <v>889</v>
      </c>
      <c r="B33" s="56" t="s">
        <v>890</v>
      </c>
      <c r="C33" s="56" t="s">
        <v>891</v>
      </c>
      <c r="D33" s="57" t="s">
        <v>892</v>
      </c>
      <c r="E33" s="57" t="s">
        <v>893</v>
      </c>
      <c r="F33" s="351" t="s">
        <v>894</v>
      </c>
      <c r="G33" s="351" t="s">
        <v>894</v>
      </c>
      <c r="H33" s="351" t="s">
        <v>894</v>
      </c>
      <c r="I33" s="47" t="s">
        <v>895</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customFormat="1">
      <c r="A34" s="251" t="s">
        <v>896</v>
      </c>
      <c r="B34" s="252"/>
      <c r="C34" s="252"/>
      <c r="D34" s="253"/>
      <c r="E34" s="253">
        <f>E35</f>
        <v>100000</v>
      </c>
      <c r="F34" s="253">
        <f>F35</f>
        <v>100000</v>
      </c>
      <c r="G34" s="253">
        <f>G35</f>
        <v>100000</v>
      </c>
      <c r="H34" s="253">
        <f>H35</f>
        <v>100000</v>
      </c>
      <c r="I34" s="254"/>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customFormat="1">
      <c r="A35" s="255" t="s">
        <v>347</v>
      </c>
      <c r="B35" s="256"/>
      <c r="C35" s="256"/>
      <c r="D35" s="257"/>
      <c r="E35" s="257">
        <v>100000</v>
      </c>
      <c r="F35" s="257">
        <v>100000</v>
      </c>
      <c r="G35" s="257">
        <v>100000</v>
      </c>
      <c r="H35" s="257">
        <v>100000</v>
      </c>
      <c r="I35" s="25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customFormat="1" ht="15.75" thickBot="1">
      <c r="A36" s="259" t="s">
        <v>4</v>
      </c>
      <c r="B36" s="260"/>
      <c r="C36" s="260"/>
      <c r="D36" s="261" t="s">
        <v>867</v>
      </c>
      <c r="E36" s="261" t="s">
        <v>867</v>
      </c>
      <c r="F36" s="261" t="s">
        <v>867</v>
      </c>
      <c r="G36" s="261" t="s">
        <v>867</v>
      </c>
      <c r="H36" s="261" t="s">
        <v>867</v>
      </c>
      <c r="I36" s="26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customFormat="1" ht="293.25" thickBot="1">
      <c r="A37" s="264" t="s">
        <v>897</v>
      </c>
      <c r="B37" s="56" t="s">
        <v>898</v>
      </c>
      <c r="C37" s="56" t="s">
        <v>899</v>
      </c>
      <c r="D37" s="57" t="s">
        <v>1116</v>
      </c>
      <c r="E37" s="351" t="s">
        <v>900</v>
      </c>
      <c r="F37" s="351" t="s">
        <v>900</v>
      </c>
      <c r="G37" s="351" t="s">
        <v>900</v>
      </c>
      <c r="H37" s="351" t="s">
        <v>900</v>
      </c>
      <c r="I37" s="47" t="s">
        <v>859</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customFormat="1">
      <c r="A38" s="251" t="s">
        <v>901</v>
      </c>
      <c r="B38" s="252"/>
      <c r="C38" s="252"/>
      <c r="D38" s="253"/>
      <c r="E38" s="253">
        <f>E39</f>
        <v>50000</v>
      </c>
      <c r="F38" s="253">
        <f t="shared" ref="F38:H38" si="1">F39</f>
        <v>50000</v>
      </c>
      <c r="G38" s="253">
        <f t="shared" si="1"/>
        <v>50000</v>
      </c>
      <c r="H38" s="253">
        <f t="shared" si="1"/>
        <v>50000</v>
      </c>
      <c r="I38" s="254"/>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customFormat="1">
      <c r="A39" s="255" t="s">
        <v>347</v>
      </c>
      <c r="B39" s="256"/>
      <c r="C39" s="256"/>
      <c r="D39" s="257">
        <v>0</v>
      </c>
      <c r="E39" s="257">
        <v>50000</v>
      </c>
      <c r="F39" s="257">
        <v>50000</v>
      </c>
      <c r="G39" s="257">
        <v>50000</v>
      </c>
      <c r="H39" s="257">
        <v>50000</v>
      </c>
      <c r="I39" s="258"/>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customFormat="1" ht="15.75" thickBot="1">
      <c r="A40" s="259" t="s">
        <v>4</v>
      </c>
      <c r="B40" s="260"/>
      <c r="C40" s="260"/>
      <c r="D40" s="261" t="s">
        <v>867</v>
      </c>
      <c r="E40" s="261" t="s">
        <v>867</v>
      </c>
      <c r="F40" s="261" t="s">
        <v>867</v>
      </c>
      <c r="G40" s="261" t="s">
        <v>867</v>
      </c>
      <c r="H40" s="261" t="s">
        <v>867</v>
      </c>
      <c r="I40" s="26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customFormat="1" ht="360.75" thickBot="1">
      <c r="A41" s="264" t="s">
        <v>902</v>
      </c>
      <c r="B41" s="56" t="s">
        <v>903</v>
      </c>
      <c r="C41" s="56" t="s">
        <v>904</v>
      </c>
      <c r="D41" s="352" t="s">
        <v>1251</v>
      </c>
      <c r="E41" s="352" t="s">
        <v>1251</v>
      </c>
      <c r="F41" s="352" t="s">
        <v>1251</v>
      </c>
      <c r="G41" s="352" t="s">
        <v>1251</v>
      </c>
      <c r="H41" s="352" t="s">
        <v>1251</v>
      </c>
      <c r="I41" s="47" t="s">
        <v>859</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customFormat="1">
      <c r="A42" s="158" t="s">
        <v>905</v>
      </c>
      <c r="B42" s="159"/>
      <c r="C42" s="160"/>
      <c r="D42" s="161"/>
      <c r="E42" s="161">
        <f>E43</f>
        <v>150000</v>
      </c>
      <c r="F42" s="161">
        <f>F43</f>
        <v>150000</v>
      </c>
      <c r="G42" s="265">
        <f>G43</f>
        <v>150000</v>
      </c>
      <c r="H42" s="265">
        <f>H43</f>
        <v>150000</v>
      </c>
      <c r="I42" s="254"/>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customFormat="1">
      <c r="A43" s="162" t="s">
        <v>347</v>
      </c>
      <c r="B43" s="163"/>
      <c r="C43" s="164"/>
      <c r="D43" s="165"/>
      <c r="E43" s="165">
        <v>150000</v>
      </c>
      <c r="F43" s="165">
        <v>150000</v>
      </c>
      <c r="G43" s="266">
        <v>150000</v>
      </c>
      <c r="H43" s="266">
        <v>150000</v>
      </c>
      <c r="I43" s="258"/>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customFormat="1" ht="15.75" thickBot="1">
      <c r="A44" s="267" t="s">
        <v>4</v>
      </c>
      <c r="B44" s="268"/>
      <c r="C44" s="269"/>
      <c r="D44" s="270" t="s">
        <v>867</v>
      </c>
      <c r="E44" s="270" t="s">
        <v>867</v>
      </c>
      <c r="F44" s="270" t="s">
        <v>867</v>
      </c>
      <c r="G44" s="271" t="s">
        <v>867</v>
      </c>
      <c r="H44" s="271" t="s">
        <v>867</v>
      </c>
      <c r="I44" s="262"/>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customFormat="1" ht="373.5" customHeight="1" thickBot="1">
      <c r="A45" s="264" t="s">
        <v>906</v>
      </c>
      <c r="B45" s="46" t="s">
        <v>907</v>
      </c>
      <c r="C45" s="56" t="s">
        <v>908</v>
      </c>
      <c r="D45" s="57" t="s">
        <v>909</v>
      </c>
      <c r="E45" s="57" t="s">
        <v>910</v>
      </c>
      <c r="F45" s="57" t="s">
        <v>911</v>
      </c>
      <c r="G45" s="351" t="s">
        <v>912</v>
      </c>
      <c r="H45" s="351" t="s">
        <v>912</v>
      </c>
      <c r="I45" s="47" t="s">
        <v>859</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customFormat="1">
      <c r="A46" s="251" t="s">
        <v>913</v>
      </c>
      <c r="B46" s="252"/>
      <c r="C46" s="252"/>
      <c r="D46" s="253">
        <v>5000</v>
      </c>
      <c r="E46" s="253">
        <f>E47</f>
        <v>45000</v>
      </c>
      <c r="F46" s="253">
        <f>F47</f>
        <v>45000</v>
      </c>
      <c r="G46" s="253">
        <f>G47</f>
        <v>45000</v>
      </c>
      <c r="H46" s="253">
        <f>H47</f>
        <v>45000</v>
      </c>
      <c r="I46" s="254"/>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customFormat="1">
      <c r="A47" s="255" t="s">
        <v>347</v>
      </c>
      <c r="B47" s="256"/>
      <c r="C47" s="256"/>
      <c r="D47" s="257">
        <v>5000</v>
      </c>
      <c r="E47" s="257">
        <f>5000+10000+10000+10000+10000</f>
        <v>45000</v>
      </c>
      <c r="F47" s="257">
        <f>5000+10000+10000+10000+10000</f>
        <v>45000</v>
      </c>
      <c r="G47" s="257">
        <f>5000+10000+10000+10000+10000</f>
        <v>45000</v>
      </c>
      <c r="H47" s="257">
        <f>5000+10000+10000+10000+10000</f>
        <v>45000</v>
      </c>
      <c r="I47" s="258"/>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customFormat="1" ht="15.75" thickBot="1">
      <c r="A48" s="259" t="s">
        <v>4</v>
      </c>
      <c r="B48" s="260"/>
      <c r="C48" s="260"/>
      <c r="D48" s="261" t="s">
        <v>867</v>
      </c>
      <c r="E48" s="261" t="s">
        <v>867</v>
      </c>
      <c r="F48" s="261" t="s">
        <v>867</v>
      </c>
      <c r="G48" s="261" t="s">
        <v>867</v>
      </c>
      <c r="H48" s="261" t="s">
        <v>867</v>
      </c>
      <c r="I48" s="262"/>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customFormat="1" ht="394.5" thickBot="1">
      <c r="A49" s="250" t="s">
        <v>914</v>
      </c>
      <c r="B49" s="56" t="s">
        <v>915</v>
      </c>
      <c r="C49" s="56" t="s">
        <v>916</v>
      </c>
      <c r="D49" s="57" t="s">
        <v>1117</v>
      </c>
      <c r="E49" s="57" t="s">
        <v>917</v>
      </c>
      <c r="F49" s="59" t="s">
        <v>1118</v>
      </c>
      <c r="G49" s="57" t="s">
        <v>918</v>
      </c>
      <c r="H49" s="57" t="s">
        <v>919</v>
      </c>
      <c r="I49" s="48" t="s">
        <v>859</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customFormat="1">
      <c r="A50" s="158" t="s">
        <v>920</v>
      </c>
      <c r="B50" s="159"/>
      <c r="C50" s="160"/>
      <c r="D50" s="161"/>
      <c r="E50" s="161">
        <f>E51</f>
        <v>55000</v>
      </c>
      <c r="F50" s="265">
        <f>F51</f>
        <v>35000</v>
      </c>
      <c r="G50" s="265">
        <f>G51</f>
        <v>35000</v>
      </c>
      <c r="H50" s="265">
        <f>H51</f>
        <v>35000</v>
      </c>
      <c r="I50" s="272"/>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customFormat="1">
      <c r="A51" s="162" t="s">
        <v>347</v>
      </c>
      <c r="B51" s="163"/>
      <c r="C51" s="164"/>
      <c r="D51" s="165"/>
      <c r="E51" s="165">
        <f>10000+15000+10000+20000</f>
        <v>55000</v>
      </c>
      <c r="F51" s="266">
        <f>10000+15000+10000</f>
        <v>35000</v>
      </c>
      <c r="G51" s="266">
        <f>10000+15000+10000</f>
        <v>35000</v>
      </c>
      <c r="H51" s="266">
        <f>10000+15000+10000</f>
        <v>35000</v>
      </c>
      <c r="I51" s="27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customFormat="1" ht="15.75" thickBot="1">
      <c r="A52" s="267" t="s">
        <v>4</v>
      </c>
      <c r="B52" s="268"/>
      <c r="C52" s="269"/>
      <c r="D52" s="270" t="s">
        <v>867</v>
      </c>
      <c r="E52" s="270" t="s">
        <v>867</v>
      </c>
      <c r="F52" s="271" t="s">
        <v>867</v>
      </c>
      <c r="G52" s="271" t="s">
        <v>867</v>
      </c>
      <c r="H52" s="271" t="s">
        <v>867</v>
      </c>
      <c r="I52" s="274"/>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sheetData>
  <mergeCells count="9">
    <mergeCell ref="I2:I3"/>
    <mergeCell ref="A1:I1"/>
    <mergeCell ref="A13:H13"/>
    <mergeCell ref="A25:I25"/>
    <mergeCell ref="B4:H4"/>
    <mergeCell ref="A2:A3"/>
    <mergeCell ref="B2:B3"/>
    <mergeCell ref="C2:C3"/>
    <mergeCell ref="D2:H2"/>
  </mergeCells>
  <pageMargins left="0.7" right="0.7" top="0.75" bottom="0.75" header="0.3" footer="0.3"/>
  <pageSetup scale="6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13"/>
  <sheetViews>
    <sheetView zoomScale="90" zoomScaleNormal="90" workbookViewId="0">
      <pane xSplit="1" ySplit="3" topLeftCell="B4" activePane="bottomRight" state="frozen"/>
      <selection pane="topRight" activeCell="B1" sqref="B1"/>
      <selection pane="bottomLeft" activeCell="A4" sqref="A4"/>
      <selection pane="bottomRight" activeCell="F5" sqref="F5:F6"/>
    </sheetView>
  </sheetViews>
  <sheetFormatPr defaultRowHeight="15"/>
  <cols>
    <col min="1" max="1" width="17" style="19" customWidth="1"/>
    <col min="2" max="2" width="12" style="145" customWidth="1"/>
    <col min="3" max="3" width="17.140625" style="1" customWidth="1"/>
    <col min="4" max="4" width="16.42578125" style="1" customWidth="1"/>
    <col min="5" max="5" width="18.85546875" style="1" customWidth="1"/>
    <col min="6" max="6" width="16.5703125" style="1" customWidth="1"/>
    <col min="7" max="7" width="17.7109375" style="1" customWidth="1"/>
    <col min="8" max="8" width="19.7109375" style="1" customWidth="1"/>
    <col min="9" max="9" width="17.140625" style="1" customWidth="1"/>
    <col min="10" max="10" width="16.42578125" style="1" customWidth="1"/>
    <col min="11" max="16384" width="9.140625" style="1"/>
  </cols>
  <sheetData>
    <row r="1" spans="1:11" ht="19.5" thickBot="1">
      <c r="A1" s="486" t="s">
        <v>1286</v>
      </c>
      <c r="B1" s="486"/>
      <c r="C1" s="486"/>
      <c r="D1" s="486"/>
      <c r="E1" s="486"/>
      <c r="F1" s="486"/>
      <c r="G1" s="486"/>
      <c r="H1" s="486"/>
      <c r="I1" s="511"/>
      <c r="J1" s="316"/>
      <c r="K1" s="61"/>
    </row>
    <row r="2" spans="1:11" ht="15.75" thickBot="1">
      <c r="A2" s="509"/>
      <c r="B2" s="518" t="s">
        <v>435</v>
      </c>
      <c r="C2" s="509" t="s">
        <v>436</v>
      </c>
      <c r="D2" s="518" t="s">
        <v>586</v>
      </c>
      <c r="E2" s="520" t="s">
        <v>344</v>
      </c>
      <c r="F2" s="521"/>
      <c r="G2" s="521"/>
      <c r="H2" s="521"/>
      <c r="I2" s="521"/>
      <c r="J2" s="522"/>
      <c r="K2" s="62"/>
    </row>
    <row r="3" spans="1:11" ht="15.75" thickBot="1">
      <c r="A3" s="517"/>
      <c r="B3" s="519"/>
      <c r="C3" s="517"/>
      <c r="D3" s="519">
        <v>2012</v>
      </c>
      <c r="E3" s="63">
        <v>2013</v>
      </c>
      <c r="F3" s="63">
        <v>2014</v>
      </c>
      <c r="G3" s="63">
        <v>2015</v>
      </c>
      <c r="H3" s="63">
        <v>2016</v>
      </c>
      <c r="I3" s="63">
        <v>2017</v>
      </c>
      <c r="J3" s="64">
        <v>2018</v>
      </c>
      <c r="K3" s="65"/>
    </row>
    <row r="4" spans="1:11" ht="158.25" thickBot="1">
      <c r="A4" s="310" t="s">
        <v>1288</v>
      </c>
      <c r="B4" s="497" t="s">
        <v>1287</v>
      </c>
      <c r="C4" s="498"/>
      <c r="D4" s="498"/>
      <c r="E4" s="498"/>
      <c r="F4" s="498"/>
      <c r="G4" s="498"/>
      <c r="H4" s="498"/>
      <c r="I4" s="498"/>
      <c r="J4" s="499"/>
      <c r="K4" s="65"/>
    </row>
    <row r="5" spans="1:11" ht="126" customHeight="1">
      <c r="A5" s="525" t="s">
        <v>1122</v>
      </c>
      <c r="B5" s="527" t="s">
        <v>437</v>
      </c>
      <c r="C5" s="345" t="s">
        <v>1123</v>
      </c>
      <c r="D5" s="523" t="s">
        <v>438</v>
      </c>
      <c r="E5" s="523" t="s">
        <v>439</v>
      </c>
      <c r="F5" s="523" t="s">
        <v>439</v>
      </c>
      <c r="G5" s="523" t="s">
        <v>439</v>
      </c>
      <c r="H5" s="523" t="s">
        <v>439</v>
      </c>
      <c r="I5" s="572" t="s">
        <v>439</v>
      </c>
      <c r="J5" s="574" t="s">
        <v>439</v>
      </c>
      <c r="K5" s="61"/>
    </row>
    <row r="6" spans="1:11" ht="249.75" customHeight="1" thickBot="1">
      <c r="A6" s="526"/>
      <c r="B6" s="528"/>
      <c r="C6" s="66" t="s">
        <v>440</v>
      </c>
      <c r="D6" s="524"/>
      <c r="E6" s="524"/>
      <c r="F6" s="524"/>
      <c r="G6" s="524"/>
      <c r="H6" s="524"/>
      <c r="I6" s="573"/>
      <c r="J6" s="575"/>
      <c r="K6" s="61"/>
    </row>
    <row r="7" spans="1:11" ht="22.5">
      <c r="A7" s="67" t="s">
        <v>1187</v>
      </c>
      <c r="B7" s="68"/>
      <c r="C7" s="68"/>
      <c r="D7" s="69" t="s">
        <v>1120</v>
      </c>
      <c r="E7" s="70">
        <f>E8+E9</f>
        <v>130991155.83000001</v>
      </c>
      <c r="F7" s="70">
        <f>F8</f>
        <v>126147000</v>
      </c>
      <c r="G7" s="70">
        <f t="shared" ref="G7:J7" si="0">G8</f>
        <v>141279668</v>
      </c>
      <c r="H7" s="70">
        <f t="shared" si="0"/>
        <v>147279668</v>
      </c>
      <c r="I7" s="70">
        <f t="shared" si="0"/>
        <v>139563652</v>
      </c>
      <c r="J7" s="71">
        <f t="shared" si="0"/>
        <v>139279668</v>
      </c>
      <c r="K7" s="61"/>
    </row>
    <row r="8" spans="1:11" ht="22.5">
      <c r="A8" s="72" t="s">
        <v>441</v>
      </c>
      <c r="B8" s="141"/>
      <c r="C8" s="73"/>
      <c r="D8" s="74" t="s">
        <v>1121</v>
      </c>
      <c r="E8" s="75">
        <f t="shared" ref="E8:J8" si="1">E16+E21+E41+E74+E91+E100+E112</f>
        <v>130942417.40000001</v>
      </c>
      <c r="F8" s="75">
        <f t="shared" si="1"/>
        <v>126147000</v>
      </c>
      <c r="G8" s="75">
        <f t="shared" si="1"/>
        <v>141279668</v>
      </c>
      <c r="H8" s="75">
        <f t="shared" si="1"/>
        <v>147279668</v>
      </c>
      <c r="I8" s="75">
        <f t="shared" si="1"/>
        <v>139563652</v>
      </c>
      <c r="J8" s="76">
        <f t="shared" si="1"/>
        <v>139279668</v>
      </c>
      <c r="K8" s="61"/>
    </row>
    <row r="9" spans="1:11" ht="15.75" thickBot="1">
      <c r="A9" s="77" t="s">
        <v>442</v>
      </c>
      <c r="B9" s="142"/>
      <c r="C9" s="78"/>
      <c r="D9" s="79" t="s">
        <v>587</v>
      </c>
      <c r="E9" s="80">
        <f>E17+E22+E42+E75+E92+E101+E113</f>
        <v>48738.43</v>
      </c>
      <c r="F9" s="80">
        <v>0</v>
      </c>
      <c r="G9" s="80">
        <v>0</v>
      </c>
      <c r="H9" s="80">
        <v>0</v>
      </c>
      <c r="I9" s="80">
        <v>0</v>
      </c>
      <c r="J9" s="81"/>
      <c r="K9" s="61"/>
    </row>
    <row r="10" spans="1:11" ht="64.5" customHeight="1">
      <c r="A10" s="529" t="s">
        <v>1188</v>
      </c>
      <c r="B10" s="532" t="s">
        <v>588</v>
      </c>
      <c r="C10" s="535" t="s">
        <v>443</v>
      </c>
      <c r="D10" s="538" t="s">
        <v>1185</v>
      </c>
      <c r="E10" s="102" t="s">
        <v>444</v>
      </c>
      <c r="F10" s="98" t="s">
        <v>445</v>
      </c>
      <c r="G10" s="576" t="s">
        <v>446</v>
      </c>
      <c r="H10" s="576" t="s">
        <v>446</v>
      </c>
      <c r="I10" s="576" t="s">
        <v>446</v>
      </c>
      <c r="J10" s="579" t="s">
        <v>446</v>
      </c>
      <c r="K10" s="61"/>
    </row>
    <row r="11" spans="1:11" ht="78.75">
      <c r="A11" s="530"/>
      <c r="B11" s="533"/>
      <c r="C11" s="536"/>
      <c r="D11" s="539"/>
      <c r="E11" s="103" t="s">
        <v>1186</v>
      </c>
      <c r="F11" s="100" t="s">
        <v>447</v>
      </c>
      <c r="G11" s="577"/>
      <c r="H11" s="577"/>
      <c r="I11" s="577"/>
      <c r="J11" s="580"/>
      <c r="K11" s="61"/>
    </row>
    <row r="12" spans="1:11" ht="77.25" customHeight="1">
      <c r="A12" s="530"/>
      <c r="B12" s="533"/>
      <c r="C12" s="536"/>
      <c r="D12" s="539"/>
      <c r="E12" s="103" t="s">
        <v>448</v>
      </c>
      <c r="F12" s="100" t="s">
        <v>449</v>
      </c>
      <c r="G12" s="577"/>
      <c r="H12" s="577"/>
      <c r="I12" s="577"/>
      <c r="J12" s="580"/>
      <c r="K12" s="61"/>
    </row>
    <row r="13" spans="1:11" ht="84.75" customHeight="1">
      <c r="A13" s="530"/>
      <c r="B13" s="533"/>
      <c r="C13" s="536"/>
      <c r="D13" s="539"/>
      <c r="E13" s="103" t="s">
        <v>450</v>
      </c>
      <c r="F13" s="100" t="s">
        <v>451</v>
      </c>
      <c r="G13" s="577"/>
      <c r="H13" s="577"/>
      <c r="I13" s="577"/>
      <c r="J13" s="580"/>
      <c r="K13" s="61"/>
    </row>
    <row r="14" spans="1:11" ht="123.75" customHeight="1" thickBot="1">
      <c r="A14" s="531"/>
      <c r="B14" s="534"/>
      <c r="C14" s="537"/>
      <c r="D14" s="540"/>
      <c r="E14" s="104" t="s">
        <v>452</v>
      </c>
      <c r="F14" s="101" t="s">
        <v>453</v>
      </c>
      <c r="G14" s="578"/>
      <c r="H14" s="578"/>
      <c r="I14" s="578"/>
      <c r="J14" s="581"/>
      <c r="K14" s="61"/>
    </row>
    <row r="15" spans="1:11" ht="22.5">
      <c r="A15" s="85" t="s">
        <v>454</v>
      </c>
      <c r="B15" s="86"/>
      <c r="C15" s="86"/>
      <c r="D15" s="87"/>
      <c r="E15" s="87"/>
      <c r="F15" s="87"/>
      <c r="G15" s="87"/>
      <c r="H15" s="87"/>
      <c r="I15" s="87"/>
      <c r="J15" s="88"/>
      <c r="K15" s="61"/>
    </row>
    <row r="16" spans="1:11" ht="22.5">
      <c r="A16" s="89" t="s">
        <v>455</v>
      </c>
      <c r="B16" s="90"/>
      <c r="C16" s="90"/>
      <c r="D16" s="91"/>
      <c r="E16" s="91"/>
      <c r="F16" s="91"/>
      <c r="G16" s="91"/>
      <c r="H16" s="91"/>
      <c r="I16" s="91"/>
      <c r="J16" s="92"/>
      <c r="K16" s="61"/>
    </row>
    <row r="17" spans="1:11" ht="15.75" thickBot="1">
      <c r="A17" s="93" t="s">
        <v>456</v>
      </c>
      <c r="B17" s="94"/>
      <c r="C17" s="94"/>
      <c r="D17" s="95"/>
      <c r="E17" s="95"/>
      <c r="F17" s="95"/>
      <c r="G17" s="95"/>
      <c r="H17" s="95"/>
      <c r="I17" s="95"/>
      <c r="J17" s="96"/>
      <c r="K17" s="61"/>
    </row>
    <row r="18" spans="1:11" ht="105" customHeight="1">
      <c r="A18" s="529" t="s">
        <v>1189</v>
      </c>
      <c r="B18" s="543" t="s">
        <v>437</v>
      </c>
      <c r="C18" s="129" t="s">
        <v>457</v>
      </c>
      <c r="D18" s="541" t="s">
        <v>458</v>
      </c>
      <c r="E18" s="541" t="s">
        <v>459</v>
      </c>
      <c r="F18" s="576" t="s">
        <v>460</v>
      </c>
      <c r="G18" s="576" t="s">
        <v>460</v>
      </c>
      <c r="H18" s="576" t="s">
        <v>460</v>
      </c>
      <c r="I18" s="576" t="s">
        <v>460</v>
      </c>
      <c r="J18" s="582" t="s">
        <v>460</v>
      </c>
      <c r="K18" s="61"/>
    </row>
    <row r="19" spans="1:11" ht="34.5" thickBot="1">
      <c r="A19" s="530"/>
      <c r="B19" s="544"/>
      <c r="C19" s="128" t="s">
        <v>461</v>
      </c>
      <c r="D19" s="542"/>
      <c r="E19" s="542"/>
      <c r="F19" s="578"/>
      <c r="G19" s="578"/>
      <c r="H19" s="578"/>
      <c r="I19" s="578"/>
      <c r="J19" s="583"/>
      <c r="K19" s="61"/>
    </row>
    <row r="20" spans="1:11" ht="22.5">
      <c r="A20" s="85" t="s">
        <v>462</v>
      </c>
      <c r="B20" s="86"/>
      <c r="C20" s="86"/>
      <c r="D20" s="87" t="s">
        <v>463</v>
      </c>
      <c r="E20" s="87">
        <f>E21+E22</f>
        <v>85388984.49000001</v>
      </c>
      <c r="F20" s="87">
        <f t="shared" ref="F20:J20" si="2">F21+F22</f>
        <v>81795000</v>
      </c>
      <c r="G20" s="87">
        <f t="shared" si="2"/>
        <v>91238202</v>
      </c>
      <c r="H20" s="87">
        <f t="shared" si="2"/>
        <v>91188202</v>
      </c>
      <c r="I20" s="87">
        <f t="shared" si="2"/>
        <v>91038202.010000005</v>
      </c>
      <c r="J20" s="88">
        <f t="shared" si="2"/>
        <v>94479668</v>
      </c>
      <c r="K20" s="61"/>
    </row>
    <row r="21" spans="1:11" ht="22.5">
      <c r="A21" s="89" t="s">
        <v>464</v>
      </c>
      <c r="B21" s="90"/>
      <c r="C21" s="90"/>
      <c r="D21" s="91" t="s">
        <v>463</v>
      </c>
      <c r="E21" s="91">
        <f>E28+E35</f>
        <v>85341546.060000002</v>
      </c>
      <c r="F21" s="91">
        <f t="shared" ref="F21:K22" si="3">F28+F35</f>
        <v>81795000</v>
      </c>
      <c r="G21" s="91">
        <f t="shared" si="3"/>
        <v>91238202</v>
      </c>
      <c r="H21" s="91">
        <f t="shared" si="3"/>
        <v>91188202</v>
      </c>
      <c r="I21" s="91">
        <f t="shared" si="3"/>
        <v>91038202.010000005</v>
      </c>
      <c r="J21" s="92">
        <f t="shared" si="3"/>
        <v>94479668</v>
      </c>
      <c r="K21" s="97">
        <f t="shared" si="3"/>
        <v>0</v>
      </c>
    </row>
    <row r="22" spans="1:11" ht="23.25" thickBot="1">
      <c r="A22" s="93" t="s">
        <v>465</v>
      </c>
      <c r="B22" s="94"/>
      <c r="C22" s="94"/>
      <c r="D22" s="95" t="s">
        <v>466</v>
      </c>
      <c r="E22" s="95">
        <f>E29+E36</f>
        <v>47438.43</v>
      </c>
      <c r="F22" s="95">
        <f t="shared" si="3"/>
        <v>0</v>
      </c>
      <c r="G22" s="95">
        <f t="shared" si="3"/>
        <v>0</v>
      </c>
      <c r="H22" s="95">
        <f t="shared" si="3"/>
        <v>0</v>
      </c>
      <c r="I22" s="95">
        <f t="shared" si="3"/>
        <v>0</v>
      </c>
      <c r="J22" s="96">
        <f t="shared" si="3"/>
        <v>0</v>
      </c>
      <c r="K22" s="61"/>
    </row>
    <row r="23" spans="1:11" ht="33.75" customHeight="1">
      <c r="A23" s="545" t="s">
        <v>1124</v>
      </c>
      <c r="B23" s="532" t="s">
        <v>467</v>
      </c>
      <c r="C23" s="82" t="s">
        <v>468</v>
      </c>
      <c r="D23" s="541" t="s">
        <v>458</v>
      </c>
      <c r="E23" s="541" t="s">
        <v>469</v>
      </c>
      <c r="F23" s="317" t="s">
        <v>470</v>
      </c>
      <c r="G23" s="305" t="s">
        <v>470</v>
      </c>
      <c r="H23" s="305" t="s">
        <v>470</v>
      </c>
      <c r="I23" s="305" t="s">
        <v>470</v>
      </c>
      <c r="J23" s="306" t="s">
        <v>470</v>
      </c>
      <c r="K23" s="61"/>
    </row>
    <row r="24" spans="1:11" ht="120" customHeight="1">
      <c r="A24" s="546"/>
      <c r="B24" s="533"/>
      <c r="C24" s="83" t="s">
        <v>471</v>
      </c>
      <c r="D24" s="551"/>
      <c r="E24" s="551"/>
      <c r="F24" s="551" t="s">
        <v>472</v>
      </c>
      <c r="G24" s="584" t="s">
        <v>473</v>
      </c>
      <c r="H24" s="584" t="s">
        <v>473</v>
      </c>
      <c r="I24" s="584" t="s">
        <v>473</v>
      </c>
      <c r="J24" s="585" t="s">
        <v>473</v>
      </c>
      <c r="K24" s="61"/>
    </row>
    <row r="25" spans="1:11" ht="22.5">
      <c r="A25" s="546"/>
      <c r="B25" s="533"/>
      <c r="C25" s="83" t="s">
        <v>474</v>
      </c>
      <c r="D25" s="551"/>
      <c r="E25" s="551"/>
      <c r="F25" s="551"/>
      <c r="G25" s="577"/>
      <c r="H25" s="577"/>
      <c r="I25" s="577"/>
      <c r="J25" s="586"/>
      <c r="K25" s="61"/>
    </row>
    <row r="26" spans="1:11" ht="57" thickBot="1">
      <c r="A26" s="547"/>
      <c r="B26" s="534"/>
      <c r="C26" s="84" t="s">
        <v>475</v>
      </c>
      <c r="D26" s="542"/>
      <c r="E26" s="542"/>
      <c r="F26" s="542"/>
      <c r="G26" s="578"/>
      <c r="H26" s="578"/>
      <c r="I26" s="578"/>
      <c r="J26" s="583"/>
      <c r="K26" s="61"/>
    </row>
    <row r="27" spans="1:11" ht="22.5">
      <c r="A27" s="85" t="s">
        <v>476</v>
      </c>
      <c r="B27" s="86"/>
      <c r="C27" s="86"/>
      <c r="D27" s="87">
        <v>65186331.960000001</v>
      </c>
      <c r="E27" s="87">
        <v>85388984.49000001</v>
      </c>
      <c r="F27" s="87">
        <v>81795000</v>
      </c>
      <c r="G27" s="87">
        <v>91238202</v>
      </c>
      <c r="H27" s="87">
        <v>91188202</v>
      </c>
      <c r="I27" s="87">
        <v>91038202.010000005</v>
      </c>
      <c r="J27" s="88">
        <f>J28</f>
        <v>94479668</v>
      </c>
      <c r="K27" s="99"/>
    </row>
    <row r="28" spans="1:11" ht="22.5">
      <c r="A28" s="89" t="s">
        <v>477</v>
      </c>
      <c r="B28" s="90"/>
      <c r="C28" s="90"/>
      <c r="D28" s="91">
        <v>65186331.960000001</v>
      </c>
      <c r="E28" s="91">
        <v>85341546.060000002</v>
      </c>
      <c r="F28" s="91">
        <v>81795000</v>
      </c>
      <c r="G28" s="91">
        <v>91238202</v>
      </c>
      <c r="H28" s="91">
        <v>91188202</v>
      </c>
      <c r="I28" s="91">
        <v>91038202.010000005</v>
      </c>
      <c r="J28" s="92">
        <f>91038202.01+3441465.99</f>
        <v>94479668</v>
      </c>
      <c r="K28" s="99"/>
    </row>
    <row r="29" spans="1:11" ht="15.75" thickBot="1">
      <c r="A29" s="93" t="s">
        <v>478</v>
      </c>
      <c r="B29" s="94"/>
      <c r="C29" s="94"/>
      <c r="D29" s="95"/>
      <c r="E29" s="95">
        <v>47438.43</v>
      </c>
      <c r="F29" s="95"/>
      <c r="G29" s="95"/>
      <c r="H29" s="95"/>
      <c r="I29" s="95"/>
      <c r="J29" s="96"/>
      <c r="K29" s="99"/>
    </row>
    <row r="30" spans="1:11" ht="75" customHeight="1">
      <c r="A30" s="545" t="s">
        <v>1125</v>
      </c>
      <c r="B30" s="532" t="s">
        <v>479</v>
      </c>
      <c r="C30" s="535" t="s">
        <v>1190</v>
      </c>
      <c r="D30" s="548" t="s">
        <v>480</v>
      </c>
      <c r="E30" s="98" t="s">
        <v>481</v>
      </c>
      <c r="F30" s="576" t="s">
        <v>482</v>
      </c>
      <c r="G30" s="576" t="s">
        <v>482</v>
      </c>
      <c r="H30" s="576" t="s">
        <v>482</v>
      </c>
      <c r="I30" s="576" t="s">
        <v>482</v>
      </c>
      <c r="J30" s="582" t="s">
        <v>482</v>
      </c>
      <c r="K30" s="61"/>
    </row>
    <row r="31" spans="1:11" ht="22.5">
      <c r="A31" s="546"/>
      <c r="B31" s="533"/>
      <c r="C31" s="536"/>
      <c r="D31" s="549"/>
      <c r="E31" s="100" t="s">
        <v>483</v>
      </c>
      <c r="F31" s="577"/>
      <c r="G31" s="577"/>
      <c r="H31" s="577"/>
      <c r="I31" s="577"/>
      <c r="J31" s="586"/>
      <c r="K31" s="61"/>
    </row>
    <row r="32" spans="1:11" ht="124.5" customHeight="1">
      <c r="A32" s="546"/>
      <c r="B32" s="533"/>
      <c r="C32" s="536"/>
      <c r="D32" s="549"/>
      <c r="E32" s="100" t="s">
        <v>484</v>
      </c>
      <c r="F32" s="577"/>
      <c r="G32" s="577"/>
      <c r="H32" s="577"/>
      <c r="I32" s="577"/>
      <c r="J32" s="586"/>
      <c r="K32" s="61"/>
    </row>
    <row r="33" spans="1:11" ht="102" thickBot="1">
      <c r="A33" s="547"/>
      <c r="B33" s="534"/>
      <c r="C33" s="537"/>
      <c r="D33" s="550"/>
      <c r="E33" s="101" t="s">
        <v>485</v>
      </c>
      <c r="F33" s="578"/>
      <c r="G33" s="578"/>
      <c r="H33" s="578"/>
      <c r="I33" s="578"/>
      <c r="J33" s="583"/>
      <c r="K33" s="61"/>
    </row>
    <row r="34" spans="1:11" ht="22.5">
      <c r="A34" s="85" t="s">
        <v>486</v>
      </c>
      <c r="B34" s="86"/>
      <c r="C34" s="86"/>
      <c r="D34" s="87" t="s">
        <v>466</v>
      </c>
      <c r="E34" s="87" t="s">
        <v>466</v>
      </c>
      <c r="F34" s="87" t="s">
        <v>466</v>
      </c>
      <c r="G34" s="87" t="s">
        <v>466</v>
      </c>
      <c r="H34" s="87" t="s">
        <v>466</v>
      </c>
      <c r="I34" s="87" t="s">
        <v>466</v>
      </c>
      <c r="J34" s="88" t="s">
        <v>466</v>
      </c>
      <c r="K34" s="61"/>
    </row>
    <row r="35" spans="1:11" ht="22.5">
      <c r="A35" s="89" t="s">
        <v>487</v>
      </c>
      <c r="B35" s="90"/>
      <c r="C35" s="90"/>
      <c r="D35" s="91"/>
      <c r="E35" s="91"/>
      <c r="F35" s="91"/>
      <c r="G35" s="91"/>
      <c r="H35" s="91"/>
      <c r="I35" s="91"/>
      <c r="J35" s="92"/>
      <c r="K35" s="61"/>
    </row>
    <row r="36" spans="1:11" ht="15.75" thickBot="1">
      <c r="A36" s="93" t="s">
        <v>488</v>
      </c>
      <c r="B36" s="94"/>
      <c r="C36" s="94"/>
      <c r="D36" s="95"/>
      <c r="E36" s="95"/>
      <c r="F36" s="95"/>
      <c r="G36" s="95"/>
      <c r="H36" s="95"/>
      <c r="I36" s="95"/>
      <c r="J36" s="96"/>
      <c r="K36" s="61"/>
    </row>
    <row r="37" spans="1:11" ht="78.75" customHeight="1">
      <c r="A37" s="556" t="s">
        <v>1201</v>
      </c>
      <c r="B37" s="532" t="s">
        <v>467</v>
      </c>
      <c r="C37" s="559" t="s">
        <v>489</v>
      </c>
      <c r="D37" s="102" t="s">
        <v>490</v>
      </c>
      <c r="E37" s="318" t="s">
        <v>491</v>
      </c>
      <c r="F37" s="320" t="s">
        <v>491</v>
      </c>
      <c r="G37" s="320" t="s">
        <v>491</v>
      </c>
      <c r="H37" s="320" t="s">
        <v>491</v>
      </c>
      <c r="I37" s="320" t="s">
        <v>491</v>
      </c>
      <c r="J37" s="321" t="s">
        <v>491</v>
      </c>
      <c r="K37" s="61"/>
    </row>
    <row r="38" spans="1:11" ht="112.5">
      <c r="A38" s="557"/>
      <c r="B38" s="533"/>
      <c r="C38" s="560"/>
      <c r="D38" s="103" t="s">
        <v>492</v>
      </c>
      <c r="E38" s="103" t="s">
        <v>493</v>
      </c>
      <c r="F38" s="322" t="s">
        <v>602</v>
      </c>
      <c r="G38" s="322" t="s">
        <v>602</v>
      </c>
      <c r="H38" s="322" t="s">
        <v>602</v>
      </c>
      <c r="I38" s="322" t="s">
        <v>602</v>
      </c>
      <c r="J38" s="323" t="s">
        <v>602</v>
      </c>
      <c r="K38" s="61"/>
    </row>
    <row r="39" spans="1:11" ht="159.75" customHeight="1" thickBot="1">
      <c r="A39" s="558"/>
      <c r="B39" s="534"/>
      <c r="C39" s="561"/>
      <c r="D39" s="104" t="s">
        <v>494</v>
      </c>
      <c r="E39" s="319" t="s">
        <v>495</v>
      </c>
      <c r="F39" s="324" t="s">
        <v>495</v>
      </c>
      <c r="G39" s="324" t="s">
        <v>495</v>
      </c>
      <c r="H39" s="324" t="s">
        <v>495</v>
      </c>
      <c r="I39" s="324" t="s">
        <v>495</v>
      </c>
      <c r="J39" s="325" t="s">
        <v>495</v>
      </c>
      <c r="K39" s="61"/>
    </row>
    <row r="40" spans="1:11" ht="22.5">
      <c r="A40" s="85" t="s">
        <v>496</v>
      </c>
      <c r="B40" s="86"/>
      <c r="C40" s="86"/>
      <c r="D40" s="87">
        <f>D41</f>
        <v>51184313.219999999</v>
      </c>
      <c r="E40" s="87">
        <f>E41+E42</f>
        <v>45464252.339999996</v>
      </c>
      <c r="F40" s="87">
        <f t="shared" ref="F40:J40" si="4">F41</f>
        <v>38152000</v>
      </c>
      <c r="G40" s="87">
        <f t="shared" si="4"/>
        <v>49841466</v>
      </c>
      <c r="H40" s="87">
        <f t="shared" si="4"/>
        <v>55891466</v>
      </c>
      <c r="I40" s="87">
        <f t="shared" si="4"/>
        <v>48325449.990000002</v>
      </c>
      <c r="J40" s="88">
        <f t="shared" si="4"/>
        <v>44600000</v>
      </c>
      <c r="K40" s="61"/>
    </row>
    <row r="41" spans="1:11" ht="22.5">
      <c r="A41" s="89" t="s">
        <v>497</v>
      </c>
      <c r="B41" s="90"/>
      <c r="C41" s="90"/>
      <c r="D41" s="91">
        <f t="shared" ref="D41:J41" si="5">D45+D49+D53+D57+D62+D66+D70</f>
        <v>51184313.219999999</v>
      </c>
      <c r="E41" s="91">
        <f t="shared" si="5"/>
        <v>45462952.339999996</v>
      </c>
      <c r="F41" s="91">
        <f t="shared" si="5"/>
        <v>38152000</v>
      </c>
      <c r="G41" s="91">
        <f t="shared" si="5"/>
        <v>49841466</v>
      </c>
      <c r="H41" s="91">
        <f t="shared" si="5"/>
        <v>55891466</v>
      </c>
      <c r="I41" s="91">
        <f t="shared" si="5"/>
        <v>48325449.990000002</v>
      </c>
      <c r="J41" s="92">
        <f t="shared" si="5"/>
        <v>44600000</v>
      </c>
      <c r="K41" s="61"/>
    </row>
    <row r="42" spans="1:11" ht="23.25" thickBot="1">
      <c r="A42" s="93" t="s">
        <v>498</v>
      </c>
      <c r="B42" s="94"/>
      <c r="C42" s="94"/>
      <c r="D42" s="95" t="s">
        <v>466</v>
      </c>
      <c r="E42" s="95">
        <f>E46+E50+E54+E58+E63+E67+E71</f>
        <v>1300</v>
      </c>
      <c r="F42" s="95" t="s">
        <v>466</v>
      </c>
      <c r="G42" s="95" t="s">
        <v>466</v>
      </c>
      <c r="H42" s="95" t="s">
        <v>466</v>
      </c>
      <c r="I42" s="95" t="s">
        <v>466</v>
      </c>
      <c r="J42" s="96" t="s">
        <v>466</v>
      </c>
      <c r="K42" s="61"/>
    </row>
    <row r="43" spans="1:11" ht="315.75" thickBot="1">
      <c r="A43" s="105" t="s">
        <v>1126</v>
      </c>
      <c r="B43" s="133" t="s">
        <v>499</v>
      </c>
      <c r="C43" s="106" t="s">
        <v>1127</v>
      </c>
      <c r="D43" s="106" t="s">
        <v>1128</v>
      </c>
      <c r="E43" s="106" t="s">
        <v>500</v>
      </c>
      <c r="F43" s="107" t="s">
        <v>501</v>
      </c>
      <c r="G43" s="107" t="s">
        <v>1191</v>
      </c>
      <c r="H43" s="107" t="s">
        <v>1192</v>
      </c>
      <c r="I43" s="107" t="s">
        <v>1129</v>
      </c>
      <c r="J43" s="326" t="s">
        <v>602</v>
      </c>
      <c r="K43" s="61"/>
    </row>
    <row r="44" spans="1:11" ht="22.5">
      <c r="A44" s="85" t="s">
        <v>502</v>
      </c>
      <c r="B44" s="86"/>
      <c r="C44" s="86"/>
      <c r="D44" s="87">
        <f>D45+D46</f>
        <v>10702596.68</v>
      </c>
      <c r="E44" s="87">
        <f t="shared" ref="E44:J44" si="6">E45+E46</f>
        <v>3098577.18</v>
      </c>
      <c r="F44" s="87">
        <f t="shared" si="6"/>
        <v>16600000</v>
      </c>
      <c r="G44" s="87">
        <f t="shared" si="6"/>
        <v>17000000</v>
      </c>
      <c r="H44" s="87">
        <f t="shared" si="6"/>
        <v>20000000</v>
      </c>
      <c r="I44" s="87">
        <f t="shared" si="6"/>
        <v>10000000</v>
      </c>
      <c r="J44" s="88">
        <f t="shared" si="6"/>
        <v>0</v>
      </c>
      <c r="K44" s="99"/>
    </row>
    <row r="45" spans="1:11" ht="22.5">
      <c r="A45" s="89" t="s">
        <v>503</v>
      </c>
      <c r="B45" s="90"/>
      <c r="C45" s="90"/>
      <c r="D45" s="91">
        <v>10702596.68</v>
      </c>
      <c r="E45" s="91">
        <f>802419.18+68244+535210+1692704</f>
        <v>3098577.18</v>
      </c>
      <c r="F45" s="91">
        <f>20000000-1700000-1700000</f>
        <v>16600000</v>
      </c>
      <c r="G45" s="91">
        <v>17000000</v>
      </c>
      <c r="H45" s="91">
        <v>20000000</v>
      </c>
      <c r="I45" s="91">
        <v>10000000</v>
      </c>
      <c r="J45" s="92">
        <v>0</v>
      </c>
      <c r="K45" s="99"/>
    </row>
    <row r="46" spans="1:11" ht="15.75" thickBot="1">
      <c r="A46" s="93" t="s">
        <v>504</v>
      </c>
      <c r="B46" s="94"/>
      <c r="C46" s="94"/>
      <c r="D46" s="95"/>
      <c r="E46" s="95"/>
      <c r="F46" s="95"/>
      <c r="G46" s="95"/>
      <c r="H46" s="95"/>
      <c r="I46" s="95"/>
      <c r="J46" s="96"/>
      <c r="K46" s="99"/>
    </row>
    <row r="47" spans="1:11" ht="168" customHeight="1" thickBot="1">
      <c r="A47" s="105" t="s">
        <v>1130</v>
      </c>
      <c r="B47" s="132" t="s">
        <v>437</v>
      </c>
      <c r="C47" s="108" t="s">
        <v>1131</v>
      </c>
      <c r="D47" s="108" t="s">
        <v>1132</v>
      </c>
      <c r="E47" s="327" t="s">
        <v>1133</v>
      </c>
      <c r="F47" s="327" t="s">
        <v>1133</v>
      </c>
      <c r="G47" s="327" t="s">
        <v>1133</v>
      </c>
      <c r="H47" s="327" t="s">
        <v>1133</v>
      </c>
      <c r="I47" s="327" t="s">
        <v>1133</v>
      </c>
      <c r="J47" s="328" t="s">
        <v>1277</v>
      </c>
      <c r="K47" s="61"/>
    </row>
    <row r="48" spans="1:11" ht="22.5">
      <c r="A48" s="85" t="s">
        <v>505</v>
      </c>
      <c r="B48" s="86"/>
      <c r="C48" s="86"/>
      <c r="D48" s="87">
        <v>10330684.449999999</v>
      </c>
      <c r="E48" s="87">
        <v>26443691.210000001</v>
      </c>
      <c r="F48" s="87">
        <f>F49</f>
        <v>1752000</v>
      </c>
      <c r="G48" s="87">
        <f>G49</f>
        <v>10011466</v>
      </c>
      <c r="H48" s="87">
        <f>H49</f>
        <v>5441466</v>
      </c>
      <c r="I48" s="87">
        <f>I49</f>
        <v>8875449.9900000002</v>
      </c>
      <c r="J48" s="130">
        <f>J49</f>
        <v>15000000</v>
      </c>
      <c r="K48" s="99"/>
    </row>
    <row r="49" spans="1:11" ht="22.5">
      <c r="A49" s="89" t="s">
        <v>506</v>
      </c>
      <c r="B49" s="90"/>
      <c r="C49" s="90"/>
      <c r="D49" s="91">
        <v>10330684.449999999</v>
      </c>
      <c r="E49" s="91">
        <v>26442391.210000001</v>
      </c>
      <c r="F49" s="91">
        <f>1700000+52000</f>
        <v>1752000</v>
      </c>
      <c r="G49" s="91">
        <f>13240191.64-3228725.64</f>
        <v>10011466</v>
      </c>
      <c r="H49" s="91">
        <f>10240191.64-2222447.39-2576278.25</f>
        <v>5441466</v>
      </c>
      <c r="I49" s="91">
        <f>20240191.64-9738447.4-1626294.25</f>
        <v>8875449.9900000002</v>
      </c>
      <c r="J49" s="131">
        <v>15000000</v>
      </c>
      <c r="K49" s="99"/>
    </row>
    <row r="50" spans="1:11" ht="15.75" thickBot="1">
      <c r="A50" s="93" t="s">
        <v>507</v>
      </c>
      <c r="B50" s="94"/>
      <c r="C50" s="94"/>
      <c r="D50" s="95"/>
      <c r="E50" s="95">
        <v>1300</v>
      </c>
      <c r="F50" s="95"/>
      <c r="G50" s="95"/>
      <c r="H50" s="95"/>
      <c r="I50" s="95"/>
      <c r="J50" s="96"/>
      <c r="K50" s="99"/>
    </row>
    <row r="51" spans="1:11" ht="187.5" customHeight="1" thickBot="1">
      <c r="A51" s="105" t="s">
        <v>1134</v>
      </c>
      <c r="B51" s="132" t="s">
        <v>508</v>
      </c>
      <c r="C51" s="108" t="s">
        <v>1135</v>
      </c>
      <c r="D51" s="108" t="s">
        <v>1136</v>
      </c>
      <c r="E51" s="329" t="s">
        <v>1137</v>
      </c>
      <c r="F51" s="329" t="s">
        <v>1137</v>
      </c>
      <c r="G51" s="329" t="s">
        <v>1137</v>
      </c>
      <c r="H51" s="329" t="s">
        <v>1137</v>
      </c>
      <c r="I51" s="329" t="s">
        <v>1137</v>
      </c>
      <c r="J51" s="330" t="s">
        <v>1278</v>
      </c>
      <c r="K51" s="61"/>
    </row>
    <row r="52" spans="1:11" ht="22.5">
      <c r="A52" s="85" t="s">
        <v>509</v>
      </c>
      <c r="B52" s="86"/>
      <c r="C52" s="86"/>
      <c r="D52" s="87">
        <f>D53+D54</f>
        <v>26067216.829999998</v>
      </c>
      <c r="E52" s="87">
        <f t="shared" ref="E52:J52" si="7">E53+E54</f>
        <v>13345287.800000001</v>
      </c>
      <c r="F52" s="87">
        <f t="shared" si="7"/>
        <v>17000000</v>
      </c>
      <c r="G52" s="87">
        <f t="shared" si="7"/>
        <v>19830000</v>
      </c>
      <c r="H52" s="87">
        <f t="shared" si="7"/>
        <v>24600000</v>
      </c>
      <c r="I52" s="87">
        <f t="shared" si="7"/>
        <v>24600000</v>
      </c>
      <c r="J52" s="130">
        <f t="shared" si="7"/>
        <v>24600000</v>
      </c>
      <c r="K52" s="99"/>
    </row>
    <row r="53" spans="1:11" ht="22.5">
      <c r="A53" s="89" t="s">
        <v>510</v>
      </c>
      <c r="B53" s="90"/>
      <c r="C53" s="90"/>
      <c r="D53" s="91">
        <v>26067216.829999998</v>
      </c>
      <c r="E53" s="91">
        <v>13345287.800000001</v>
      </c>
      <c r="F53" s="91">
        <v>17000000</v>
      </c>
      <c r="G53" s="91">
        <v>19830000</v>
      </c>
      <c r="H53" s="91">
        <v>24600000</v>
      </c>
      <c r="I53" s="91">
        <v>24600000</v>
      </c>
      <c r="J53" s="131">
        <v>24600000</v>
      </c>
      <c r="K53" s="99"/>
    </row>
    <row r="54" spans="1:11" ht="15.75" thickBot="1">
      <c r="A54" s="93" t="s">
        <v>511</v>
      </c>
      <c r="B54" s="94"/>
      <c r="C54" s="94"/>
      <c r="D54" s="95"/>
      <c r="E54" s="95"/>
      <c r="F54" s="95"/>
      <c r="G54" s="95"/>
      <c r="H54" s="95"/>
      <c r="I54" s="95"/>
      <c r="J54" s="96"/>
      <c r="K54" s="99"/>
    </row>
    <row r="55" spans="1:11" ht="158.25" customHeight="1" thickBot="1">
      <c r="A55" s="105" t="s">
        <v>1138</v>
      </c>
      <c r="B55" s="132" t="s">
        <v>508</v>
      </c>
      <c r="C55" s="110" t="s">
        <v>1139</v>
      </c>
      <c r="D55" s="108" t="s">
        <v>1140</v>
      </c>
      <c r="E55" s="329" t="s">
        <v>1140</v>
      </c>
      <c r="F55" s="329" t="s">
        <v>1140</v>
      </c>
      <c r="G55" s="329" t="s">
        <v>1140</v>
      </c>
      <c r="H55" s="329" t="s">
        <v>1140</v>
      </c>
      <c r="I55" s="329" t="s">
        <v>1140</v>
      </c>
      <c r="J55" s="330" t="s">
        <v>1279</v>
      </c>
      <c r="K55" s="61"/>
    </row>
    <row r="56" spans="1:11" ht="22.5">
      <c r="A56" s="85" t="s">
        <v>512</v>
      </c>
      <c r="B56" s="86"/>
      <c r="C56" s="86"/>
      <c r="D56" s="87">
        <f>D57</f>
        <v>1489190.84</v>
      </c>
      <c r="E56" s="87">
        <f t="shared" ref="E56:J56" si="8">E57</f>
        <v>1927484.9</v>
      </c>
      <c r="F56" s="87">
        <f t="shared" si="8"/>
        <v>2000000</v>
      </c>
      <c r="G56" s="87">
        <f t="shared" si="8"/>
        <v>3000000</v>
      </c>
      <c r="H56" s="87">
        <f t="shared" si="8"/>
        <v>4850000</v>
      </c>
      <c r="I56" s="87">
        <f t="shared" si="8"/>
        <v>4850000</v>
      </c>
      <c r="J56" s="130">
        <f t="shared" si="8"/>
        <v>5000000</v>
      </c>
      <c r="K56" s="99"/>
    </row>
    <row r="57" spans="1:11" ht="22.5">
      <c r="A57" s="89" t="s">
        <v>513</v>
      </c>
      <c r="B57" s="90"/>
      <c r="C57" s="90"/>
      <c r="D57" s="91">
        <v>1489190.84</v>
      </c>
      <c r="E57" s="91">
        <v>1927484.9</v>
      </c>
      <c r="F57" s="91">
        <v>2000000</v>
      </c>
      <c r="G57" s="91">
        <v>3000000</v>
      </c>
      <c r="H57" s="91">
        <v>4850000</v>
      </c>
      <c r="I57" s="91">
        <v>4850000</v>
      </c>
      <c r="J57" s="131">
        <v>5000000</v>
      </c>
      <c r="K57" s="99"/>
    </row>
    <row r="58" spans="1:11" ht="15.75" thickBot="1">
      <c r="A58" s="93" t="s">
        <v>514</v>
      </c>
      <c r="B58" s="94"/>
      <c r="C58" s="94"/>
      <c r="D58" s="95"/>
      <c r="E58" s="95"/>
      <c r="F58" s="95"/>
      <c r="G58" s="95"/>
      <c r="H58" s="95"/>
      <c r="I58" s="95"/>
      <c r="J58" s="96"/>
      <c r="K58" s="99"/>
    </row>
    <row r="59" spans="1:11" ht="85.5" customHeight="1">
      <c r="A59" s="552" t="s">
        <v>1141</v>
      </c>
      <c r="B59" s="554" t="s">
        <v>1142</v>
      </c>
      <c r="C59" s="98" t="s">
        <v>1143</v>
      </c>
      <c r="D59" s="541" t="s">
        <v>1144</v>
      </c>
      <c r="E59" s="541" t="s">
        <v>1145</v>
      </c>
      <c r="F59" s="541" t="s">
        <v>1146</v>
      </c>
      <c r="G59" s="570" t="s">
        <v>1147</v>
      </c>
      <c r="H59" s="570" t="s">
        <v>1148</v>
      </c>
      <c r="I59" s="566" t="s">
        <v>1149</v>
      </c>
      <c r="J59" s="568" t="s">
        <v>1280</v>
      </c>
      <c r="K59" s="61"/>
    </row>
    <row r="60" spans="1:11" ht="102" thickBot="1">
      <c r="A60" s="553"/>
      <c r="B60" s="555"/>
      <c r="C60" s="101" t="s">
        <v>1150</v>
      </c>
      <c r="D60" s="542"/>
      <c r="E60" s="542"/>
      <c r="F60" s="542"/>
      <c r="G60" s="571"/>
      <c r="H60" s="571"/>
      <c r="I60" s="567"/>
      <c r="J60" s="569"/>
      <c r="K60" s="61"/>
    </row>
    <row r="61" spans="1:11" ht="22.5">
      <c r="A61" s="85" t="s">
        <v>515</v>
      </c>
      <c r="B61" s="86"/>
      <c r="C61" s="86"/>
      <c r="D61" s="87"/>
      <c r="E61" s="87"/>
      <c r="F61" s="87"/>
      <c r="G61" s="87"/>
      <c r="H61" s="87"/>
      <c r="I61" s="87"/>
      <c r="J61" s="88"/>
      <c r="K61" s="61"/>
    </row>
    <row r="62" spans="1:11" ht="22.5">
      <c r="A62" s="89" t="s">
        <v>516</v>
      </c>
      <c r="B62" s="90"/>
      <c r="C62" s="90"/>
      <c r="D62" s="91"/>
      <c r="E62" s="91"/>
      <c r="F62" s="91"/>
      <c r="G62" s="91"/>
      <c r="H62" s="91"/>
      <c r="I62" s="91"/>
      <c r="J62" s="92"/>
      <c r="K62" s="61"/>
    </row>
    <row r="63" spans="1:11" ht="15.75" thickBot="1">
      <c r="A63" s="93" t="s">
        <v>517</v>
      </c>
      <c r="B63" s="94"/>
      <c r="C63" s="94"/>
      <c r="D63" s="95"/>
      <c r="E63" s="95"/>
      <c r="F63" s="95"/>
      <c r="G63" s="95"/>
      <c r="H63" s="95"/>
      <c r="I63" s="95"/>
      <c r="J63" s="96"/>
      <c r="K63" s="61"/>
    </row>
    <row r="64" spans="1:11" ht="244.5" customHeight="1" thickBot="1">
      <c r="A64" s="112" t="s">
        <v>1151</v>
      </c>
      <c r="B64" s="134" t="s">
        <v>1152</v>
      </c>
      <c r="C64" s="114" t="s">
        <v>1153</v>
      </c>
      <c r="D64" s="113" t="s">
        <v>1154</v>
      </c>
      <c r="E64" s="113" t="s">
        <v>1155</v>
      </c>
      <c r="F64" s="106" t="s">
        <v>1156</v>
      </c>
      <c r="G64" s="115" t="s">
        <v>602</v>
      </c>
      <c r="H64" s="113" t="s">
        <v>1157</v>
      </c>
      <c r="I64" s="114" t="s">
        <v>602</v>
      </c>
      <c r="J64" s="116" t="s">
        <v>602</v>
      </c>
      <c r="K64" s="61"/>
    </row>
    <row r="65" spans="1:11" ht="22.5">
      <c r="A65" s="85" t="s">
        <v>518</v>
      </c>
      <c r="B65" s="86"/>
      <c r="C65" s="86"/>
      <c r="D65" s="87">
        <f>D66+D67</f>
        <v>2594624.42</v>
      </c>
      <c r="E65" s="87">
        <f t="shared" ref="E65:J65" si="9">E66+E67</f>
        <v>649211.25</v>
      </c>
      <c r="F65" s="87">
        <f t="shared" si="9"/>
        <v>800000</v>
      </c>
      <c r="G65" s="87">
        <f t="shared" si="9"/>
        <v>0</v>
      </c>
      <c r="H65" s="87">
        <f t="shared" si="9"/>
        <v>1000000</v>
      </c>
      <c r="I65" s="87">
        <f t="shared" si="9"/>
        <v>0</v>
      </c>
      <c r="J65" s="88">
        <f t="shared" si="9"/>
        <v>0</v>
      </c>
      <c r="K65" s="117"/>
    </row>
    <row r="66" spans="1:11" ht="22.5">
      <c r="A66" s="89" t="s">
        <v>519</v>
      </c>
      <c r="B66" s="90"/>
      <c r="C66" s="90"/>
      <c r="D66" s="91">
        <f>2594624.42</f>
        <v>2594624.42</v>
      </c>
      <c r="E66" s="91">
        <f>141887+41018+19062.48+426415.77+20828</f>
        <v>649211.25</v>
      </c>
      <c r="F66" s="91">
        <v>800000</v>
      </c>
      <c r="G66" s="91">
        <v>0</v>
      </c>
      <c r="H66" s="91">
        <v>1000000</v>
      </c>
      <c r="I66" s="91">
        <v>0</v>
      </c>
      <c r="J66" s="92">
        <v>0</v>
      </c>
      <c r="K66" s="118"/>
    </row>
    <row r="67" spans="1:11" ht="15.75" thickBot="1">
      <c r="A67" s="93" t="s">
        <v>520</v>
      </c>
      <c r="B67" s="94"/>
      <c r="C67" s="94"/>
      <c r="D67" s="95"/>
      <c r="E67" s="95"/>
      <c r="F67" s="95"/>
      <c r="G67" s="95"/>
      <c r="H67" s="95"/>
      <c r="I67" s="95"/>
      <c r="J67" s="96"/>
      <c r="K67" s="119"/>
    </row>
    <row r="68" spans="1:11" ht="409.5" customHeight="1" thickBot="1">
      <c r="A68" s="137" t="s">
        <v>1197</v>
      </c>
      <c r="B68" s="143" t="s">
        <v>521</v>
      </c>
      <c r="C68" s="127" t="s">
        <v>1196</v>
      </c>
      <c r="D68" s="120" t="s">
        <v>1193</v>
      </c>
      <c r="E68" s="98" t="s">
        <v>1194</v>
      </c>
      <c r="F68" s="98" t="s">
        <v>1195</v>
      </c>
      <c r="G68" s="127" t="s">
        <v>522</v>
      </c>
      <c r="H68" s="331" t="s">
        <v>523</v>
      </c>
      <c r="I68" s="331" t="s">
        <v>523</v>
      </c>
      <c r="J68" s="332" t="s">
        <v>523</v>
      </c>
      <c r="K68" s="61"/>
    </row>
    <row r="69" spans="1:11" ht="23.25" customHeight="1">
      <c r="A69" s="85" t="s">
        <v>524</v>
      </c>
      <c r="B69" s="86"/>
      <c r="C69" s="86"/>
      <c r="D69" s="87"/>
      <c r="E69" s="87"/>
      <c r="F69" s="87"/>
      <c r="G69" s="87"/>
      <c r="H69" s="87"/>
      <c r="I69" s="87"/>
      <c r="J69" s="88"/>
      <c r="K69" s="61"/>
    </row>
    <row r="70" spans="1:11" ht="25.5" customHeight="1">
      <c r="A70" s="89" t="s">
        <v>525</v>
      </c>
      <c r="B70" s="90"/>
      <c r="C70" s="90"/>
      <c r="D70" s="91"/>
      <c r="E70" s="91"/>
      <c r="F70" s="91"/>
      <c r="G70" s="91"/>
      <c r="H70" s="91"/>
      <c r="I70" s="91"/>
      <c r="J70" s="92"/>
      <c r="K70" s="61"/>
    </row>
    <row r="71" spans="1:11" ht="15.75" thickBot="1">
      <c r="A71" s="93" t="s">
        <v>526</v>
      </c>
      <c r="B71" s="94"/>
      <c r="C71" s="94"/>
      <c r="D71" s="95"/>
      <c r="E71" s="95"/>
      <c r="F71" s="95"/>
      <c r="G71" s="95"/>
      <c r="H71" s="95"/>
      <c r="I71" s="95"/>
      <c r="J71" s="96"/>
      <c r="K71" s="61"/>
    </row>
    <row r="72" spans="1:11" ht="249.75" customHeight="1" thickBot="1">
      <c r="A72" s="136" t="s">
        <v>1198</v>
      </c>
      <c r="B72" s="132" t="s">
        <v>1158</v>
      </c>
      <c r="C72" s="108" t="s">
        <v>1159</v>
      </c>
      <c r="D72" s="108" t="s">
        <v>1160</v>
      </c>
      <c r="E72" s="333" t="s">
        <v>1161</v>
      </c>
      <c r="F72" s="333" t="s">
        <v>1161</v>
      </c>
      <c r="G72" s="333" t="s">
        <v>1161</v>
      </c>
      <c r="H72" s="333" t="s">
        <v>1161</v>
      </c>
      <c r="I72" s="333" t="s">
        <v>1161</v>
      </c>
      <c r="J72" s="334" t="s">
        <v>1281</v>
      </c>
      <c r="K72" s="61"/>
    </row>
    <row r="73" spans="1:11" ht="22.5">
      <c r="A73" s="85" t="s">
        <v>527</v>
      </c>
      <c r="B73" s="86"/>
      <c r="C73" s="86"/>
      <c r="D73" s="87">
        <f>D74+D75</f>
        <v>108448</v>
      </c>
      <c r="E73" s="87">
        <f t="shared" ref="E73:J73" si="10">E74+E75</f>
        <v>137919</v>
      </c>
      <c r="F73" s="87">
        <f t="shared" si="10"/>
        <v>6200000</v>
      </c>
      <c r="G73" s="87">
        <f t="shared" si="10"/>
        <v>200000</v>
      </c>
      <c r="H73" s="87">
        <f t="shared" si="10"/>
        <v>200000</v>
      </c>
      <c r="I73" s="87">
        <f t="shared" si="10"/>
        <v>200000</v>
      </c>
      <c r="J73" s="88">
        <f t="shared" si="10"/>
        <v>200000</v>
      </c>
      <c r="K73" s="99"/>
    </row>
    <row r="74" spans="1:11" ht="22.5">
      <c r="A74" s="89" t="s">
        <v>528</v>
      </c>
      <c r="B74" s="90"/>
      <c r="C74" s="90"/>
      <c r="D74" s="91">
        <f t="shared" ref="D74:J75" si="11">D78+D82+D86</f>
        <v>48448</v>
      </c>
      <c r="E74" s="91">
        <f t="shared" si="11"/>
        <v>137919</v>
      </c>
      <c r="F74" s="91">
        <f t="shared" si="11"/>
        <v>6200000</v>
      </c>
      <c r="G74" s="91">
        <f t="shared" si="11"/>
        <v>200000</v>
      </c>
      <c r="H74" s="91">
        <f t="shared" si="11"/>
        <v>200000</v>
      </c>
      <c r="I74" s="91">
        <f t="shared" si="11"/>
        <v>200000</v>
      </c>
      <c r="J74" s="92">
        <f t="shared" si="11"/>
        <v>200000</v>
      </c>
      <c r="K74" s="99"/>
    </row>
    <row r="75" spans="1:11" ht="15.75" thickBot="1">
      <c r="A75" s="93" t="s">
        <v>529</v>
      </c>
      <c r="B75" s="94"/>
      <c r="C75" s="94"/>
      <c r="D75" s="95">
        <f t="shared" si="11"/>
        <v>60000</v>
      </c>
      <c r="E75" s="95">
        <f t="shared" si="11"/>
        <v>0</v>
      </c>
      <c r="F75" s="95">
        <f t="shared" si="11"/>
        <v>0</v>
      </c>
      <c r="G75" s="95">
        <f t="shared" si="11"/>
        <v>0</v>
      </c>
      <c r="H75" s="95">
        <f t="shared" si="11"/>
        <v>0</v>
      </c>
      <c r="I75" s="95">
        <f t="shared" si="11"/>
        <v>0</v>
      </c>
      <c r="J75" s="96">
        <f t="shared" si="11"/>
        <v>0</v>
      </c>
      <c r="K75" s="99"/>
    </row>
    <row r="76" spans="1:11" ht="264" customHeight="1" thickBot="1">
      <c r="A76" s="121" t="s">
        <v>1162</v>
      </c>
      <c r="B76" s="138" t="s">
        <v>1163</v>
      </c>
      <c r="C76" s="122" t="s">
        <v>530</v>
      </c>
      <c r="D76" s="107" t="s">
        <v>1164</v>
      </c>
      <c r="E76" s="107" t="s">
        <v>1165</v>
      </c>
      <c r="F76" s="122" t="s">
        <v>1166</v>
      </c>
      <c r="G76" s="335" t="s">
        <v>1167</v>
      </c>
      <c r="H76" s="335" t="s">
        <v>1167</v>
      </c>
      <c r="I76" s="335" t="s">
        <v>1167</v>
      </c>
      <c r="J76" s="336" t="s">
        <v>1282</v>
      </c>
      <c r="K76" s="99"/>
    </row>
    <row r="77" spans="1:11" ht="22.5">
      <c r="A77" s="85" t="s">
        <v>531</v>
      </c>
      <c r="B77" s="86"/>
      <c r="C77" s="86"/>
      <c r="D77" s="87">
        <f t="shared" ref="D77:H77" si="12">D78+D79</f>
        <v>0</v>
      </c>
      <c r="E77" s="87">
        <f t="shared" si="12"/>
        <v>50012</v>
      </c>
      <c r="F77" s="87">
        <f t="shared" si="12"/>
        <v>6000000</v>
      </c>
      <c r="G77" s="87">
        <f t="shared" si="12"/>
        <v>0</v>
      </c>
      <c r="H77" s="87">
        <f t="shared" si="12"/>
        <v>0</v>
      </c>
      <c r="I77" s="87">
        <f>I78+I79</f>
        <v>0</v>
      </c>
      <c r="J77" s="88">
        <f>J78+J79</f>
        <v>0</v>
      </c>
      <c r="K77" s="99"/>
    </row>
    <row r="78" spans="1:11" ht="22.5">
      <c r="A78" s="89" t="s">
        <v>532</v>
      </c>
      <c r="B78" s="90"/>
      <c r="C78" s="90"/>
      <c r="D78" s="91"/>
      <c r="E78" s="91">
        <v>50012</v>
      </c>
      <c r="F78" s="91">
        <v>6000000</v>
      </c>
      <c r="G78" s="91">
        <v>0</v>
      </c>
      <c r="H78" s="91"/>
      <c r="I78" s="91"/>
      <c r="J78" s="92"/>
      <c r="K78" s="99"/>
    </row>
    <row r="79" spans="1:11" ht="15.75" thickBot="1">
      <c r="A79" s="93" t="s">
        <v>533</v>
      </c>
      <c r="B79" s="94"/>
      <c r="C79" s="94"/>
      <c r="D79" s="95"/>
      <c r="E79" s="95"/>
      <c r="F79" s="95"/>
      <c r="G79" s="95"/>
      <c r="H79" s="95"/>
      <c r="I79" s="95"/>
      <c r="J79" s="96"/>
      <c r="K79" s="99"/>
    </row>
    <row r="80" spans="1:11" ht="225.75" thickBot="1">
      <c r="A80" s="135" t="s">
        <v>1168</v>
      </c>
      <c r="B80" s="140" t="s">
        <v>467</v>
      </c>
      <c r="C80" s="127" t="s">
        <v>1169</v>
      </c>
      <c r="D80" s="139" t="s">
        <v>1170</v>
      </c>
      <c r="E80" s="329" t="s">
        <v>1171</v>
      </c>
      <c r="F80" s="329" t="s">
        <v>1171</v>
      </c>
      <c r="G80" s="329" t="s">
        <v>1171</v>
      </c>
      <c r="H80" s="329" t="s">
        <v>1171</v>
      </c>
      <c r="I80" s="329" t="s">
        <v>1171</v>
      </c>
      <c r="J80" s="330" t="s">
        <v>1283</v>
      </c>
      <c r="K80" s="61"/>
    </row>
    <row r="81" spans="1:11" ht="22.5">
      <c r="A81" s="85" t="s">
        <v>534</v>
      </c>
      <c r="B81" s="86"/>
      <c r="C81" s="86"/>
      <c r="D81" s="87">
        <f>D82+D83</f>
        <v>108448</v>
      </c>
      <c r="E81" s="87">
        <f t="shared" ref="E81:J81" si="13">E82+E83</f>
        <v>87907</v>
      </c>
      <c r="F81" s="87">
        <f t="shared" si="13"/>
        <v>200000</v>
      </c>
      <c r="G81" s="87">
        <f t="shared" si="13"/>
        <v>200000</v>
      </c>
      <c r="H81" s="87">
        <f t="shared" si="13"/>
        <v>200000</v>
      </c>
      <c r="I81" s="87">
        <f t="shared" si="13"/>
        <v>200000</v>
      </c>
      <c r="J81" s="88">
        <f t="shared" si="13"/>
        <v>200000</v>
      </c>
      <c r="K81" s="99"/>
    </row>
    <row r="82" spans="1:11" ht="22.5">
      <c r="A82" s="89" t="s">
        <v>535</v>
      </c>
      <c r="B82" s="90"/>
      <c r="C82" s="90"/>
      <c r="D82" s="91">
        <v>48448</v>
      </c>
      <c r="E82" s="91">
        <v>87907</v>
      </c>
      <c r="F82" s="91">
        <v>200000</v>
      </c>
      <c r="G82" s="91">
        <v>200000</v>
      </c>
      <c r="H82" s="91">
        <v>200000</v>
      </c>
      <c r="I82" s="91">
        <v>200000</v>
      </c>
      <c r="J82" s="92">
        <v>200000</v>
      </c>
      <c r="K82" s="99"/>
    </row>
    <row r="83" spans="1:11" ht="15.75" thickBot="1">
      <c r="A83" s="93" t="s">
        <v>536</v>
      </c>
      <c r="B83" s="94"/>
      <c r="C83" s="94"/>
      <c r="D83" s="95">
        <v>60000</v>
      </c>
      <c r="E83" s="95"/>
      <c r="F83" s="95"/>
      <c r="G83" s="95"/>
      <c r="H83" s="95"/>
      <c r="I83" s="95"/>
      <c r="J83" s="96"/>
      <c r="K83" s="99"/>
    </row>
    <row r="84" spans="1:11" ht="307.5" customHeight="1" thickBot="1">
      <c r="A84" s="105" t="s">
        <v>1172</v>
      </c>
      <c r="B84" s="132" t="s">
        <v>437</v>
      </c>
      <c r="C84" s="122" t="s">
        <v>537</v>
      </c>
      <c r="D84" s="107" t="s">
        <v>1173</v>
      </c>
      <c r="E84" s="106" t="s">
        <v>1174</v>
      </c>
      <c r="F84" s="123" t="s">
        <v>538</v>
      </c>
      <c r="G84" s="106" t="s">
        <v>1175</v>
      </c>
      <c r="H84" s="106" t="s">
        <v>1175</v>
      </c>
      <c r="I84" s="331" t="s">
        <v>539</v>
      </c>
      <c r="J84" s="337" t="s">
        <v>539</v>
      </c>
      <c r="K84" s="99"/>
    </row>
    <row r="85" spans="1:11" ht="22.5">
      <c r="A85" s="85" t="s">
        <v>540</v>
      </c>
      <c r="B85" s="86"/>
      <c r="C85" s="86"/>
      <c r="D85" s="87"/>
      <c r="E85" s="87"/>
      <c r="F85" s="87"/>
      <c r="G85" s="87"/>
      <c r="H85" s="87"/>
      <c r="I85" s="87"/>
      <c r="J85" s="88"/>
      <c r="K85" s="61"/>
    </row>
    <row r="86" spans="1:11" ht="22.5">
      <c r="A86" s="89" t="s">
        <v>541</v>
      </c>
      <c r="B86" s="90"/>
      <c r="C86" s="90"/>
      <c r="D86" s="91"/>
      <c r="E86" s="91"/>
      <c r="F86" s="91"/>
      <c r="G86" s="91"/>
      <c r="H86" s="91"/>
      <c r="I86" s="91"/>
      <c r="J86" s="92"/>
      <c r="K86" s="61"/>
    </row>
    <row r="87" spans="1:11" ht="15.75" thickBot="1">
      <c r="A87" s="93" t="s">
        <v>542</v>
      </c>
      <c r="B87" s="94"/>
      <c r="C87" s="94"/>
      <c r="D87" s="95"/>
      <c r="E87" s="95"/>
      <c r="F87" s="95"/>
      <c r="G87" s="95"/>
      <c r="H87" s="95"/>
      <c r="I87" s="95"/>
      <c r="J87" s="96"/>
      <c r="K87" s="61"/>
    </row>
    <row r="88" spans="1:11" ht="258.75">
      <c r="A88" s="556" t="s">
        <v>1199</v>
      </c>
      <c r="B88" s="564" t="s">
        <v>1176</v>
      </c>
      <c r="C88" s="111" t="s">
        <v>543</v>
      </c>
      <c r="D88" s="111" t="s">
        <v>544</v>
      </c>
      <c r="E88" s="98" t="s">
        <v>545</v>
      </c>
      <c r="F88" s="98" t="s">
        <v>546</v>
      </c>
      <c r="G88" s="338" t="s">
        <v>523</v>
      </c>
      <c r="H88" s="338" t="s">
        <v>523</v>
      </c>
      <c r="I88" s="338" t="s">
        <v>523</v>
      </c>
      <c r="J88" s="339" t="s">
        <v>523</v>
      </c>
      <c r="K88" s="124"/>
    </row>
    <row r="89" spans="1:11" ht="272.25" customHeight="1" thickBot="1">
      <c r="A89" s="558"/>
      <c r="B89" s="565"/>
      <c r="C89" s="125" t="s">
        <v>547</v>
      </c>
      <c r="D89" s="125" t="s">
        <v>548</v>
      </c>
      <c r="E89" s="101" t="s">
        <v>549</v>
      </c>
      <c r="F89" s="101" t="s">
        <v>550</v>
      </c>
      <c r="G89" s="340" t="s">
        <v>549</v>
      </c>
      <c r="H89" s="340" t="s">
        <v>549</v>
      </c>
      <c r="I89" s="340" t="s">
        <v>549</v>
      </c>
      <c r="J89" s="341" t="s">
        <v>549</v>
      </c>
      <c r="K89" s="124"/>
    </row>
    <row r="90" spans="1:11" ht="22.5">
      <c r="A90" s="85" t="s">
        <v>551</v>
      </c>
      <c r="B90" s="86"/>
      <c r="C90" s="86"/>
      <c r="D90" s="87"/>
      <c r="E90" s="87"/>
      <c r="F90" s="87"/>
      <c r="G90" s="87"/>
      <c r="H90" s="87"/>
      <c r="I90" s="87"/>
      <c r="J90" s="88"/>
      <c r="K90" s="61"/>
    </row>
    <row r="91" spans="1:11" ht="22.5">
      <c r="A91" s="89" t="s">
        <v>552</v>
      </c>
      <c r="B91" s="90"/>
      <c r="C91" s="90"/>
      <c r="D91" s="91"/>
      <c r="E91" s="91"/>
      <c r="F91" s="91"/>
      <c r="G91" s="91"/>
      <c r="H91" s="91"/>
      <c r="I91" s="91"/>
      <c r="J91" s="92"/>
      <c r="K91" s="61"/>
    </row>
    <row r="92" spans="1:11" ht="15.75" thickBot="1">
      <c r="A92" s="93" t="s">
        <v>553</v>
      </c>
      <c r="B92" s="94"/>
      <c r="C92" s="94"/>
      <c r="D92" s="95"/>
      <c r="E92" s="95"/>
      <c r="F92" s="95"/>
      <c r="G92" s="95"/>
      <c r="H92" s="95"/>
      <c r="I92" s="95"/>
      <c r="J92" s="96"/>
      <c r="K92" s="61"/>
    </row>
    <row r="93" spans="1:11" ht="237" thickBot="1">
      <c r="A93" s="105" t="s">
        <v>1177</v>
      </c>
      <c r="B93" s="144" t="s">
        <v>554</v>
      </c>
      <c r="C93" s="106" t="s">
        <v>555</v>
      </c>
      <c r="D93" s="107" t="s">
        <v>1178</v>
      </c>
      <c r="E93" s="331" t="s">
        <v>1179</v>
      </c>
      <c r="F93" s="331" t="s">
        <v>1179</v>
      </c>
      <c r="G93" s="331" t="s">
        <v>1179</v>
      </c>
      <c r="H93" s="331" t="s">
        <v>1179</v>
      </c>
      <c r="I93" s="331" t="s">
        <v>1179</v>
      </c>
      <c r="J93" s="332" t="s">
        <v>1284</v>
      </c>
      <c r="K93" s="61" t="s">
        <v>556</v>
      </c>
    </row>
    <row r="94" spans="1:11" ht="22.5">
      <c r="A94" s="85" t="s">
        <v>557</v>
      </c>
      <c r="B94" s="86"/>
      <c r="C94" s="86"/>
      <c r="D94" s="87">
        <v>0</v>
      </c>
      <c r="E94" s="87">
        <v>0</v>
      </c>
      <c r="F94" s="87">
        <v>0</v>
      </c>
      <c r="G94" s="87">
        <v>0</v>
      </c>
      <c r="H94" s="87">
        <v>0</v>
      </c>
      <c r="I94" s="87">
        <v>0</v>
      </c>
      <c r="J94" s="88">
        <v>1</v>
      </c>
      <c r="K94" s="61"/>
    </row>
    <row r="95" spans="1:11" ht="22.5">
      <c r="A95" s="89" t="s">
        <v>558</v>
      </c>
      <c r="B95" s="90"/>
      <c r="C95" s="90"/>
      <c r="D95" s="91"/>
      <c r="E95" s="91"/>
      <c r="F95" s="91"/>
      <c r="G95" s="91"/>
      <c r="H95" s="91"/>
      <c r="I95" s="91"/>
      <c r="J95" s="92"/>
      <c r="K95" s="61"/>
    </row>
    <row r="96" spans="1:11" ht="15.75" thickBot="1">
      <c r="A96" s="93" t="s">
        <v>559</v>
      </c>
      <c r="B96" s="94"/>
      <c r="C96" s="94"/>
      <c r="D96" s="95"/>
      <c r="E96" s="95"/>
      <c r="F96" s="95"/>
      <c r="G96" s="95"/>
      <c r="H96" s="95"/>
      <c r="I96" s="95"/>
      <c r="J96" s="96"/>
      <c r="K96" s="61"/>
    </row>
    <row r="97" spans="1:11" ht="45" customHeight="1">
      <c r="A97" s="556" t="s">
        <v>1200</v>
      </c>
      <c r="B97" s="532" t="s">
        <v>467</v>
      </c>
      <c r="C97" s="126" t="s">
        <v>560</v>
      </c>
      <c r="D97" s="562" t="s">
        <v>1180</v>
      </c>
      <c r="E97" s="562" t="s">
        <v>1180</v>
      </c>
      <c r="F97" s="562" t="s">
        <v>1180</v>
      </c>
      <c r="G97" s="562" t="s">
        <v>1180</v>
      </c>
      <c r="H97" s="562" t="s">
        <v>1180</v>
      </c>
      <c r="I97" s="562" t="s">
        <v>1180</v>
      </c>
      <c r="J97" s="342" t="s">
        <v>1285</v>
      </c>
      <c r="K97" s="61"/>
    </row>
    <row r="98" spans="1:11" ht="45.75" thickBot="1">
      <c r="A98" s="558"/>
      <c r="B98" s="534"/>
      <c r="C98" s="101" t="s">
        <v>1181</v>
      </c>
      <c r="D98" s="563"/>
      <c r="E98" s="563"/>
      <c r="F98" s="563"/>
      <c r="G98" s="563"/>
      <c r="H98" s="563"/>
      <c r="I98" s="563"/>
      <c r="J98" s="343"/>
      <c r="K98" s="61"/>
    </row>
    <row r="99" spans="1:11" ht="22.5">
      <c r="A99" s="85" t="s">
        <v>561</v>
      </c>
      <c r="B99" s="86"/>
      <c r="C99" s="86"/>
      <c r="D99" s="87"/>
      <c r="E99" s="87"/>
      <c r="F99" s="87"/>
      <c r="G99" s="87"/>
      <c r="H99" s="87"/>
      <c r="I99" s="87"/>
      <c r="J99" s="88"/>
      <c r="K99" s="61"/>
    </row>
    <row r="100" spans="1:11" ht="22.5">
      <c r="A100" s="89" t="s">
        <v>562</v>
      </c>
      <c r="B100" s="90"/>
      <c r="C100" s="90"/>
      <c r="D100" s="91"/>
      <c r="E100" s="91"/>
      <c r="F100" s="91"/>
      <c r="G100" s="91"/>
      <c r="H100" s="91"/>
      <c r="I100" s="91"/>
      <c r="J100" s="92"/>
      <c r="K100" s="61"/>
    </row>
    <row r="101" spans="1:11" ht="23.25" thickBot="1">
      <c r="A101" s="93" t="s">
        <v>563</v>
      </c>
      <c r="B101" s="94"/>
      <c r="C101" s="94"/>
      <c r="D101" s="95" t="s">
        <v>564</v>
      </c>
      <c r="E101" s="95"/>
      <c r="F101" s="95"/>
      <c r="G101" s="95"/>
      <c r="H101" s="95"/>
      <c r="I101" s="95"/>
      <c r="J101" s="96"/>
      <c r="K101" s="61"/>
    </row>
    <row r="102" spans="1:11" ht="124.5" thickBot="1">
      <c r="A102" s="105" t="s">
        <v>1182</v>
      </c>
      <c r="B102" s="132" t="s">
        <v>437</v>
      </c>
      <c r="C102" s="106" t="s">
        <v>565</v>
      </c>
      <c r="D102" s="108" t="s">
        <v>566</v>
      </c>
      <c r="E102" s="329" t="s">
        <v>567</v>
      </c>
      <c r="F102" s="329" t="s">
        <v>567</v>
      </c>
      <c r="G102" s="329" t="s">
        <v>567</v>
      </c>
      <c r="H102" s="329" t="s">
        <v>567</v>
      </c>
      <c r="I102" s="329" t="s">
        <v>567</v>
      </c>
      <c r="J102" s="344" t="s">
        <v>567</v>
      </c>
      <c r="K102" s="61"/>
    </row>
    <row r="103" spans="1:11" ht="22.5">
      <c r="A103" s="85" t="s">
        <v>568</v>
      </c>
      <c r="B103" s="86"/>
      <c r="C103" s="86"/>
      <c r="D103" s="87"/>
      <c r="E103" s="87"/>
      <c r="F103" s="87"/>
      <c r="G103" s="87"/>
      <c r="H103" s="87"/>
      <c r="I103" s="87"/>
      <c r="J103" s="88"/>
      <c r="K103" s="61"/>
    </row>
    <row r="104" spans="1:11" ht="22.5">
      <c r="A104" s="89" t="s">
        <v>569</v>
      </c>
      <c r="B104" s="90"/>
      <c r="C104" s="90"/>
      <c r="D104" s="91"/>
      <c r="E104" s="91"/>
      <c r="F104" s="91"/>
      <c r="G104" s="91"/>
      <c r="H104" s="91"/>
      <c r="I104" s="91"/>
      <c r="J104" s="92"/>
      <c r="K104" s="61"/>
    </row>
    <row r="105" spans="1:11" ht="23.25" thickBot="1">
      <c r="A105" s="93" t="s">
        <v>570</v>
      </c>
      <c r="B105" s="94"/>
      <c r="C105" s="94"/>
      <c r="D105" s="95" t="s">
        <v>564</v>
      </c>
      <c r="E105" s="95"/>
      <c r="F105" s="95"/>
      <c r="G105" s="95"/>
      <c r="H105" s="95"/>
      <c r="I105" s="95"/>
      <c r="J105" s="96"/>
      <c r="K105" s="61"/>
    </row>
    <row r="106" spans="1:11" ht="158.25" thickBot="1">
      <c r="A106" s="105" t="s">
        <v>1183</v>
      </c>
      <c r="B106" s="132" t="s">
        <v>571</v>
      </c>
      <c r="C106" s="106" t="s">
        <v>572</v>
      </c>
      <c r="D106" s="108" t="s">
        <v>573</v>
      </c>
      <c r="E106" s="329" t="s">
        <v>574</v>
      </c>
      <c r="F106" s="329" t="s">
        <v>574</v>
      </c>
      <c r="G106" s="329" t="s">
        <v>574</v>
      </c>
      <c r="H106" s="329" t="s">
        <v>574</v>
      </c>
      <c r="I106" s="329" t="s">
        <v>574</v>
      </c>
      <c r="J106" s="330" t="s">
        <v>574</v>
      </c>
      <c r="K106" s="61"/>
    </row>
    <row r="107" spans="1:11" ht="22.5">
      <c r="A107" s="85" t="s">
        <v>575</v>
      </c>
      <c r="B107" s="86"/>
      <c r="C107" s="86"/>
      <c r="D107" s="87"/>
      <c r="E107" s="87" t="s">
        <v>466</v>
      </c>
      <c r="F107" s="87" t="s">
        <v>466</v>
      </c>
      <c r="G107" s="87" t="s">
        <v>466</v>
      </c>
      <c r="H107" s="87" t="s">
        <v>466</v>
      </c>
      <c r="I107" s="87" t="s">
        <v>466</v>
      </c>
      <c r="J107" s="88" t="s">
        <v>466</v>
      </c>
      <c r="K107" s="61"/>
    </row>
    <row r="108" spans="1:11" ht="22.5">
      <c r="A108" s="89" t="s">
        <v>576</v>
      </c>
      <c r="B108" s="90"/>
      <c r="C108" s="90"/>
      <c r="D108" s="91"/>
      <c r="E108" s="91"/>
      <c r="F108" s="91"/>
      <c r="G108" s="91"/>
      <c r="H108" s="91"/>
      <c r="I108" s="91"/>
      <c r="J108" s="92"/>
      <c r="K108" s="61"/>
    </row>
    <row r="109" spans="1:11" ht="23.25" thickBot="1">
      <c r="A109" s="93" t="s">
        <v>577</v>
      </c>
      <c r="B109" s="94"/>
      <c r="C109" s="94"/>
      <c r="D109" s="95" t="s">
        <v>564</v>
      </c>
      <c r="E109" s="95"/>
      <c r="F109" s="95"/>
      <c r="G109" s="95"/>
      <c r="H109" s="95"/>
      <c r="I109" s="95"/>
      <c r="J109" s="96"/>
      <c r="K109" s="61"/>
    </row>
    <row r="110" spans="1:11" ht="293.25" thickBot="1">
      <c r="A110" s="105" t="s">
        <v>1184</v>
      </c>
      <c r="B110" s="132" t="s">
        <v>578</v>
      </c>
      <c r="C110" s="106" t="s">
        <v>579</v>
      </c>
      <c r="D110" s="108" t="s">
        <v>580</v>
      </c>
      <c r="E110" s="108" t="s">
        <v>581</v>
      </c>
      <c r="F110" s="108" t="s">
        <v>582</v>
      </c>
      <c r="G110" s="108" t="s">
        <v>582</v>
      </c>
      <c r="H110" s="108" t="s">
        <v>582</v>
      </c>
      <c r="I110" s="108" t="s">
        <v>582</v>
      </c>
      <c r="J110" s="109" t="s">
        <v>582</v>
      </c>
      <c r="K110" s="61"/>
    </row>
    <row r="111" spans="1:11" ht="22.5">
      <c r="A111" s="85" t="s">
        <v>583</v>
      </c>
      <c r="B111" s="86"/>
      <c r="C111" s="86"/>
      <c r="D111" s="87"/>
      <c r="E111" s="87"/>
      <c r="F111" s="87"/>
      <c r="G111" s="87"/>
      <c r="H111" s="87"/>
      <c r="I111" s="87"/>
      <c r="J111" s="88"/>
      <c r="K111" s="61"/>
    </row>
    <row r="112" spans="1:11" ht="22.5">
      <c r="A112" s="89" t="s">
        <v>584</v>
      </c>
      <c r="B112" s="90"/>
      <c r="C112" s="90"/>
      <c r="D112" s="91"/>
      <c r="E112" s="91"/>
      <c r="F112" s="91"/>
      <c r="G112" s="91"/>
      <c r="H112" s="91"/>
      <c r="I112" s="91"/>
      <c r="J112" s="92"/>
      <c r="K112" s="61"/>
    </row>
    <row r="113" spans="1:11" ht="15.75" thickBot="1">
      <c r="A113" s="93" t="s">
        <v>585</v>
      </c>
      <c r="B113" s="94"/>
      <c r="C113" s="94"/>
      <c r="D113" s="95"/>
      <c r="E113" s="95"/>
      <c r="F113" s="95"/>
      <c r="G113" s="95"/>
      <c r="H113" s="95"/>
      <c r="I113" s="95"/>
      <c r="J113" s="96"/>
      <c r="K113" s="61"/>
    </row>
  </sheetData>
  <mergeCells count="73">
    <mergeCell ref="F18:F19"/>
    <mergeCell ref="I24:I26"/>
    <mergeCell ref="J24:J26"/>
    <mergeCell ref="F30:F33"/>
    <mergeCell ref="D18:D19"/>
    <mergeCell ref="E18:E19"/>
    <mergeCell ref="G30:G33"/>
    <mergeCell ref="H30:H33"/>
    <mergeCell ref="I30:I33"/>
    <mergeCell ref="J30:J33"/>
    <mergeCell ref="E23:E26"/>
    <mergeCell ref="F24:F26"/>
    <mergeCell ref="I59:I60"/>
    <mergeCell ref="J59:J60"/>
    <mergeCell ref="G59:G60"/>
    <mergeCell ref="H59:H60"/>
    <mergeCell ref="I5:I6"/>
    <mergeCell ref="J5:J6"/>
    <mergeCell ref="G10:G14"/>
    <mergeCell ref="H10:H14"/>
    <mergeCell ref="I10:I14"/>
    <mergeCell ref="J10:J14"/>
    <mergeCell ref="G18:G19"/>
    <mergeCell ref="H18:H19"/>
    <mergeCell ref="I18:I19"/>
    <mergeCell ref="J18:J19"/>
    <mergeCell ref="G24:G26"/>
    <mergeCell ref="H24:H26"/>
    <mergeCell ref="A88:A89"/>
    <mergeCell ref="B88:B89"/>
    <mergeCell ref="A97:A98"/>
    <mergeCell ref="B97:B98"/>
    <mergeCell ref="D97:D98"/>
    <mergeCell ref="E97:E98"/>
    <mergeCell ref="F97:F98"/>
    <mergeCell ref="G97:G98"/>
    <mergeCell ref="H97:H98"/>
    <mergeCell ref="I97:I98"/>
    <mergeCell ref="D59:D60"/>
    <mergeCell ref="E59:E60"/>
    <mergeCell ref="A37:A39"/>
    <mergeCell ref="B37:B39"/>
    <mergeCell ref="C37:C39"/>
    <mergeCell ref="A10:A14"/>
    <mergeCell ref="B10:B14"/>
    <mergeCell ref="C10:C14"/>
    <mergeCell ref="D10:D14"/>
    <mergeCell ref="F59:F60"/>
    <mergeCell ref="A18:A19"/>
    <mergeCell ref="B18:B19"/>
    <mergeCell ref="A30:A33"/>
    <mergeCell ref="B30:B33"/>
    <mergeCell ref="C30:C33"/>
    <mergeCell ref="D30:D33"/>
    <mergeCell ref="A23:A26"/>
    <mergeCell ref="B23:B26"/>
    <mergeCell ref="D23:D26"/>
    <mergeCell ref="A59:A60"/>
    <mergeCell ref="B59:B60"/>
    <mergeCell ref="E2:J2"/>
    <mergeCell ref="A1:I1"/>
    <mergeCell ref="E5:E6"/>
    <mergeCell ref="F5:F6"/>
    <mergeCell ref="G5:G6"/>
    <mergeCell ref="H5:H6"/>
    <mergeCell ref="A5:A6"/>
    <mergeCell ref="B5:B6"/>
    <mergeCell ref="D5:D6"/>
    <mergeCell ref="A2:A3"/>
    <mergeCell ref="B2:B3"/>
    <mergeCell ref="C2:C3"/>
    <mergeCell ref="D2:D3"/>
    <mergeCell ref="B4:J4"/>
  </mergeCells>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212"/>
  <sheetViews>
    <sheetView zoomScale="90" zoomScaleNormal="90" workbookViewId="0">
      <pane xSplit="8" ySplit="4" topLeftCell="I5" activePane="bottomRight" state="frozen"/>
      <selection pane="topRight" activeCell="J1" sqref="J1"/>
      <selection pane="bottomLeft" activeCell="A5" sqref="A5"/>
      <selection pane="bottomRight" activeCell="A163" sqref="A163"/>
    </sheetView>
  </sheetViews>
  <sheetFormatPr defaultRowHeight="15"/>
  <cols>
    <col min="1" max="1" width="25.140625" style="38" customWidth="1"/>
    <col min="2" max="2" width="18.85546875" style="35" customWidth="1"/>
    <col min="3" max="3" width="18.7109375" style="35" customWidth="1"/>
    <col min="4" max="4" width="19.42578125" style="35" customWidth="1"/>
    <col min="5" max="5" width="18.140625" style="35" customWidth="1"/>
    <col min="6" max="6" width="18.7109375" style="35" customWidth="1"/>
    <col min="7" max="7" width="20.42578125" style="35" customWidth="1"/>
    <col min="8" max="8" width="19.42578125" style="35" customWidth="1"/>
    <col min="9" max="16384" width="9.140625" style="35"/>
  </cols>
  <sheetData>
    <row r="1" spans="1:8" ht="23.25" customHeight="1" thickBot="1">
      <c r="A1" s="587" t="s">
        <v>1267</v>
      </c>
      <c r="B1" s="587"/>
      <c r="C1" s="587"/>
      <c r="D1" s="587"/>
      <c r="E1" s="587"/>
      <c r="F1" s="587"/>
      <c r="G1" s="587"/>
      <c r="H1" s="588"/>
    </row>
    <row r="2" spans="1:8" ht="21" customHeight="1" thickBot="1">
      <c r="A2" s="488"/>
      <c r="B2" s="490" t="s">
        <v>190</v>
      </c>
      <c r="C2" s="520" t="s">
        <v>344</v>
      </c>
      <c r="D2" s="521"/>
      <c r="E2" s="521"/>
      <c r="F2" s="521"/>
      <c r="G2" s="521"/>
      <c r="H2" s="522"/>
    </row>
    <row r="3" spans="1:8" ht="45.75" customHeight="1" thickBot="1">
      <c r="A3" s="489"/>
      <c r="B3" s="491"/>
      <c r="C3" s="155">
        <v>2012</v>
      </c>
      <c r="D3" s="156">
        <v>2013</v>
      </c>
      <c r="E3" s="157">
        <v>2014</v>
      </c>
      <c r="F3" s="157">
        <v>2015</v>
      </c>
      <c r="G3" s="157">
        <v>2016</v>
      </c>
      <c r="H3" s="404">
        <v>2017</v>
      </c>
    </row>
    <row r="4" spans="1:8" ht="74.25" customHeight="1" thickBot="1">
      <c r="A4" s="310" t="s">
        <v>1271</v>
      </c>
      <c r="B4" s="498" t="s">
        <v>1272</v>
      </c>
      <c r="C4" s="498"/>
      <c r="D4" s="498"/>
      <c r="E4" s="498"/>
      <c r="F4" s="498"/>
      <c r="G4" s="498"/>
      <c r="H4" s="499"/>
    </row>
    <row r="5" spans="1:8" ht="99.75" customHeight="1">
      <c r="A5" s="592" t="s">
        <v>191</v>
      </c>
      <c r="B5" s="409" t="s">
        <v>192</v>
      </c>
      <c r="C5" s="413" t="s">
        <v>193</v>
      </c>
      <c r="D5" s="413" t="s">
        <v>194</v>
      </c>
      <c r="E5" s="413" t="s">
        <v>194</v>
      </c>
      <c r="F5" s="413" t="s">
        <v>194</v>
      </c>
      <c r="G5" s="413" t="s">
        <v>194</v>
      </c>
      <c r="H5" s="417" t="s">
        <v>194</v>
      </c>
    </row>
    <row r="6" spans="1:8" ht="78.75">
      <c r="A6" s="593"/>
      <c r="B6" s="410" t="s">
        <v>195</v>
      </c>
      <c r="C6" s="418" t="s">
        <v>1383</v>
      </c>
      <c r="D6" s="418" t="s">
        <v>1384</v>
      </c>
      <c r="E6" s="418" t="s">
        <v>1385</v>
      </c>
      <c r="F6" s="418" t="s">
        <v>1385</v>
      </c>
      <c r="G6" s="418" t="s">
        <v>1385</v>
      </c>
      <c r="H6" s="428" t="s">
        <v>1385</v>
      </c>
    </row>
    <row r="7" spans="1:8" ht="90.75" thickBot="1">
      <c r="A7" s="594"/>
      <c r="B7" s="406" t="s">
        <v>196</v>
      </c>
      <c r="C7" s="429" t="s">
        <v>197</v>
      </c>
      <c r="D7" s="429" t="s">
        <v>198</v>
      </c>
      <c r="E7" s="429" t="s">
        <v>199</v>
      </c>
      <c r="F7" s="429" t="s">
        <v>200</v>
      </c>
      <c r="G7" s="429" t="s">
        <v>200</v>
      </c>
      <c r="H7" s="430" t="s">
        <v>200</v>
      </c>
    </row>
    <row r="8" spans="1:8">
      <c r="A8" s="184" t="s">
        <v>201</v>
      </c>
      <c r="B8" s="185"/>
      <c r="C8" s="288">
        <v>5359590</v>
      </c>
      <c r="D8" s="288">
        <v>5267650</v>
      </c>
      <c r="E8" s="288">
        <v>7257000</v>
      </c>
      <c r="F8" s="288">
        <v>10009600</v>
      </c>
      <c r="G8" s="288">
        <v>10923040</v>
      </c>
      <c r="H8" s="474">
        <v>10923040</v>
      </c>
    </row>
    <row r="9" spans="1:8">
      <c r="A9" s="411" t="s">
        <v>133</v>
      </c>
      <c r="B9" s="187"/>
      <c r="C9" s="196">
        <v>3257100</v>
      </c>
      <c r="D9" s="196">
        <v>5267650</v>
      </c>
      <c r="E9" s="196">
        <v>7257000</v>
      </c>
      <c r="F9" s="196">
        <v>9959600</v>
      </c>
      <c r="G9" s="196">
        <v>10873040</v>
      </c>
      <c r="H9" s="197">
        <v>10873040</v>
      </c>
    </row>
    <row r="10" spans="1:8" ht="15.75" thickBot="1">
      <c r="A10" s="412" t="s">
        <v>202</v>
      </c>
      <c r="B10" s="189"/>
      <c r="C10" s="198">
        <v>50000</v>
      </c>
      <c r="D10" s="198">
        <v>0</v>
      </c>
      <c r="E10" s="198">
        <v>0</v>
      </c>
      <c r="F10" s="198">
        <v>0</v>
      </c>
      <c r="G10" s="198">
        <v>0</v>
      </c>
      <c r="H10" s="199">
        <v>0</v>
      </c>
    </row>
    <row r="11" spans="1:8" ht="23.25" customHeight="1" thickBot="1">
      <c r="A11" s="184" t="s">
        <v>203</v>
      </c>
      <c r="B11" s="185"/>
      <c r="C11" s="288">
        <v>2052490</v>
      </c>
      <c r="D11" s="288">
        <v>0</v>
      </c>
      <c r="E11" s="288">
        <v>0</v>
      </c>
      <c r="F11" s="288">
        <v>50000</v>
      </c>
      <c r="G11" s="288">
        <v>50000</v>
      </c>
      <c r="H11" s="474">
        <v>50000</v>
      </c>
    </row>
    <row r="12" spans="1:8" ht="90">
      <c r="A12" s="589" t="s">
        <v>204</v>
      </c>
      <c r="B12" s="413" t="s">
        <v>205</v>
      </c>
      <c r="C12" s="413" t="s">
        <v>206</v>
      </c>
      <c r="D12" s="414" t="s">
        <v>207</v>
      </c>
      <c r="E12" s="414" t="s">
        <v>208</v>
      </c>
      <c r="F12" s="415" t="s">
        <v>209</v>
      </c>
      <c r="G12" s="416" t="s">
        <v>209</v>
      </c>
      <c r="H12" s="417" t="s">
        <v>209</v>
      </c>
    </row>
    <row r="13" spans="1:8" ht="78.75">
      <c r="A13" s="590"/>
      <c r="B13" s="418" t="s">
        <v>210</v>
      </c>
      <c r="C13" s="419" t="s">
        <v>211</v>
      </c>
      <c r="D13" s="420" t="s">
        <v>212</v>
      </c>
      <c r="E13" s="431" t="s">
        <v>213</v>
      </c>
      <c r="F13" s="431" t="s">
        <v>213</v>
      </c>
      <c r="G13" s="432" t="s">
        <v>215</v>
      </c>
      <c r="H13" s="433" t="s">
        <v>213</v>
      </c>
    </row>
    <row r="14" spans="1:8" ht="45">
      <c r="A14" s="590"/>
      <c r="B14" s="418" t="s">
        <v>214</v>
      </c>
      <c r="C14" s="419" t="s">
        <v>1352</v>
      </c>
      <c r="D14" s="420" t="s">
        <v>1352</v>
      </c>
      <c r="E14" s="431" t="s">
        <v>1352</v>
      </c>
      <c r="F14" s="431" t="s">
        <v>1352</v>
      </c>
      <c r="G14" s="432" t="s">
        <v>1352</v>
      </c>
      <c r="H14" s="433" t="s">
        <v>1352</v>
      </c>
    </row>
    <row r="15" spans="1:8" ht="56.25">
      <c r="A15" s="590"/>
      <c r="B15" s="418" t="s">
        <v>216</v>
      </c>
      <c r="C15" s="419"/>
      <c r="D15" s="420" t="s">
        <v>217</v>
      </c>
      <c r="E15" s="431" t="s">
        <v>218</v>
      </c>
      <c r="F15" s="431" t="s">
        <v>219</v>
      </c>
      <c r="G15" s="432" t="s">
        <v>219</v>
      </c>
      <c r="H15" s="433" t="s">
        <v>219</v>
      </c>
    </row>
    <row r="16" spans="1:8" ht="74.25" customHeight="1">
      <c r="A16" s="590"/>
      <c r="B16" s="418" t="s">
        <v>220</v>
      </c>
      <c r="C16" s="419"/>
      <c r="D16" s="420" t="s">
        <v>221</v>
      </c>
      <c r="E16" s="431" t="s">
        <v>222</v>
      </c>
      <c r="F16" s="431" t="s">
        <v>222</v>
      </c>
      <c r="G16" s="432" t="s">
        <v>222</v>
      </c>
      <c r="H16" s="433" t="s">
        <v>222</v>
      </c>
    </row>
    <row r="17" spans="1:8" ht="68.25" thickBot="1">
      <c r="A17" s="591"/>
      <c r="B17" s="418" t="s">
        <v>223</v>
      </c>
      <c r="C17" s="419"/>
      <c r="D17" s="420"/>
      <c r="E17" s="431" t="s">
        <v>224</v>
      </c>
      <c r="F17" s="431" t="s">
        <v>1353</v>
      </c>
      <c r="G17" s="432" t="s">
        <v>1353</v>
      </c>
      <c r="H17" s="433" t="s">
        <v>1353</v>
      </c>
    </row>
    <row r="18" spans="1:8">
      <c r="A18" s="9" t="s">
        <v>201</v>
      </c>
      <c r="B18" s="160"/>
      <c r="C18" s="161">
        <v>5059590</v>
      </c>
      <c r="D18" s="173">
        <v>5267650</v>
      </c>
      <c r="E18" s="173">
        <v>7257000</v>
      </c>
      <c r="F18" s="173">
        <v>9949600</v>
      </c>
      <c r="G18" s="173">
        <v>10863040</v>
      </c>
      <c r="H18" s="294">
        <v>10863040</v>
      </c>
    </row>
    <row r="19" spans="1:8">
      <c r="A19" s="11" t="s">
        <v>133</v>
      </c>
      <c r="B19" s="164"/>
      <c r="C19" s="165">
        <v>3057100</v>
      </c>
      <c r="D19" s="175">
        <v>5267650</v>
      </c>
      <c r="E19" s="175">
        <v>7257000</v>
      </c>
      <c r="F19" s="175">
        <v>9949600</v>
      </c>
      <c r="G19" s="175">
        <v>10863040</v>
      </c>
      <c r="H19" s="295">
        <v>10863040</v>
      </c>
    </row>
    <row r="20" spans="1:8">
      <c r="A20" s="11" t="s">
        <v>202</v>
      </c>
      <c r="B20" s="164"/>
      <c r="C20" s="165">
        <v>0</v>
      </c>
      <c r="D20" s="175">
        <v>0</v>
      </c>
      <c r="E20" s="175">
        <v>0</v>
      </c>
      <c r="F20" s="175">
        <v>0</v>
      </c>
      <c r="G20" s="175">
        <v>0</v>
      </c>
      <c r="H20" s="295">
        <v>0</v>
      </c>
    </row>
    <row r="21" spans="1:8" ht="15.75" thickBot="1">
      <c r="A21" s="13" t="s">
        <v>203</v>
      </c>
      <c r="B21" s="168"/>
      <c r="C21" s="473">
        <v>2002490</v>
      </c>
      <c r="D21" s="296">
        <v>0</v>
      </c>
      <c r="E21" s="296">
        <v>0</v>
      </c>
      <c r="F21" s="296"/>
      <c r="G21" s="296">
        <v>0</v>
      </c>
      <c r="H21" s="297">
        <v>0</v>
      </c>
    </row>
    <row r="22" spans="1:8" ht="124.5" thickBot="1">
      <c r="A22" s="421" t="s">
        <v>225</v>
      </c>
      <c r="B22" s="406" t="s">
        <v>226</v>
      </c>
      <c r="C22" s="435" t="s">
        <v>227</v>
      </c>
      <c r="D22" s="429" t="s">
        <v>227</v>
      </c>
      <c r="E22" s="422" t="s">
        <v>228</v>
      </c>
      <c r="F22" s="435" t="s">
        <v>228</v>
      </c>
      <c r="G22" s="429" t="s">
        <v>228</v>
      </c>
      <c r="H22" s="433" t="s">
        <v>228</v>
      </c>
    </row>
    <row r="23" spans="1:8">
      <c r="A23" s="9" t="s">
        <v>201</v>
      </c>
      <c r="B23" s="160"/>
      <c r="C23" s="161">
        <v>2880900</v>
      </c>
      <c r="D23" s="173">
        <v>2154460</v>
      </c>
      <c r="E23" s="173">
        <v>2373000</v>
      </c>
      <c r="F23" s="173">
        <v>4565600</v>
      </c>
      <c r="G23" s="173">
        <v>4753190</v>
      </c>
      <c r="H23" s="294">
        <v>4753190</v>
      </c>
    </row>
    <row r="24" spans="1:8">
      <c r="A24" s="11" t="s">
        <v>133</v>
      </c>
      <c r="B24" s="164"/>
      <c r="C24" s="165">
        <v>2880900</v>
      </c>
      <c r="D24" s="175">
        <v>2154460</v>
      </c>
      <c r="E24" s="175">
        <v>2373000</v>
      </c>
      <c r="F24" s="175">
        <v>4565600</v>
      </c>
      <c r="G24" s="175">
        <v>4753190</v>
      </c>
      <c r="H24" s="295">
        <v>4753190</v>
      </c>
    </row>
    <row r="25" spans="1:8">
      <c r="A25" s="11" t="s">
        <v>202</v>
      </c>
      <c r="B25" s="164"/>
      <c r="C25" s="165">
        <v>0</v>
      </c>
      <c r="D25" s="175">
        <v>0</v>
      </c>
      <c r="E25" s="175">
        <v>0</v>
      </c>
      <c r="F25" s="175">
        <v>0</v>
      </c>
      <c r="G25" s="175">
        <v>0</v>
      </c>
      <c r="H25" s="295">
        <v>0</v>
      </c>
    </row>
    <row r="26" spans="1:8" ht="12.75" customHeight="1" thickBot="1">
      <c r="A26" s="13" t="s">
        <v>203</v>
      </c>
      <c r="B26" s="168"/>
      <c r="C26" s="473">
        <v>0</v>
      </c>
      <c r="D26" s="296">
        <v>0</v>
      </c>
      <c r="E26" s="296">
        <v>0</v>
      </c>
      <c r="F26" s="296">
        <v>0</v>
      </c>
      <c r="G26" s="296">
        <v>0</v>
      </c>
      <c r="H26" s="297">
        <v>0</v>
      </c>
    </row>
    <row r="27" spans="1:8" ht="79.5" thickBot="1">
      <c r="A27" s="421" t="s">
        <v>229</v>
      </c>
      <c r="B27" s="406" t="s">
        <v>230</v>
      </c>
      <c r="C27" s="435" t="s">
        <v>1367</v>
      </c>
      <c r="D27" s="429" t="s">
        <v>1368</v>
      </c>
      <c r="E27" s="422" t="s">
        <v>1368</v>
      </c>
      <c r="F27" s="435" t="s">
        <v>1368</v>
      </c>
      <c r="G27" s="429" t="s">
        <v>1368</v>
      </c>
      <c r="H27" s="433" t="s">
        <v>1368</v>
      </c>
    </row>
    <row r="28" spans="1:8" ht="22.5" customHeight="1">
      <c r="A28" s="9" t="s">
        <v>201</v>
      </c>
      <c r="B28" s="160"/>
      <c r="C28" s="173"/>
      <c r="D28" s="173">
        <f>SUM(D29:D31)</f>
        <v>0</v>
      </c>
      <c r="E28" s="173">
        <f>SUM(E29:E31)</f>
        <v>0</v>
      </c>
      <c r="F28" s="173">
        <f>SUM(F29:F31)</f>
        <v>0</v>
      </c>
      <c r="G28" s="173">
        <f>SUM(G29:G31)</f>
        <v>0</v>
      </c>
      <c r="H28" s="174">
        <f t="shared" ref="H28" si="0">SUM(H29:H31)</f>
        <v>0</v>
      </c>
    </row>
    <row r="29" spans="1:8">
      <c r="A29" s="11" t="s">
        <v>133</v>
      </c>
      <c r="B29" s="164"/>
      <c r="C29" s="175"/>
      <c r="D29" s="175">
        <v>0</v>
      </c>
      <c r="E29" s="175">
        <v>0</v>
      </c>
      <c r="F29" s="175">
        <v>0</v>
      </c>
      <c r="G29" s="175">
        <v>0</v>
      </c>
      <c r="H29" s="176">
        <v>0</v>
      </c>
    </row>
    <row r="30" spans="1:8">
      <c r="A30" s="11" t="s">
        <v>202</v>
      </c>
      <c r="B30" s="164"/>
      <c r="C30" s="175"/>
      <c r="D30" s="175">
        <v>0</v>
      </c>
      <c r="E30" s="175">
        <v>0</v>
      </c>
      <c r="F30" s="175">
        <v>0</v>
      </c>
      <c r="G30" s="175">
        <v>0</v>
      </c>
      <c r="H30" s="176">
        <v>0</v>
      </c>
    </row>
    <row r="31" spans="1:8" ht="15.75" thickBot="1">
      <c r="A31" s="13" t="s">
        <v>203</v>
      </c>
      <c r="B31" s="168"/>
      <c r="C31" s="296"/>
      <c r="D31" s="296">
        <v>0</v>
      </c>
      <c r="E31" s="296">
        <v>0</v>
      </c>
      <c r="F31" s="296">
        <v>0</v>
      </c>
      <c r="G31" s="296">
        <v>0</v>
      </c>
      <c r="H31" s="434">
        <v>0</v>
      </c>
    </row>
    <row r="32" spans="1:8" ht="102" thickBot="1">
      <c r="A32" s="421" t="s">
        <v>231</v>
      </c>
      <c r="B32" s="406" t="s">
        <v>232</v>
      </c>
      <c r="C32" s="435" t="s">
        <v>233</v>
      </c>
      <c r="D32" s="429" t="s">
        <v>234</v>
      </c>
      <c r="E32" s="422" t="s">
        <v>235</v>
      </c>
      <c r="F32" s="435" t="s">
        <v>234</v>
      </c>
      <c r="G32" s="429" t="s">
        <v>234</v>
      </c>
      <c r="H32" s="433" t="s">
        <v>234</v>
      </c>
    </row>
    <row r="33" spans="1:8">
      <c r="A33" s="9" t="s">
        <v>201</v>
      </c>
      <c r="B33" s="160"/>
      <c r="C33" s="161">
        <v>1250000</v>
      </c>
      <c r="D33" s="173">
        <v>0</v>
      </c>
      <c r="E33" s="173">
        <v>0</v>
      </c>
      <c r="F33" s="173">
        <v>500000</v>
      </c>
      <c r="G33" s="173">
        <v>500000</v>
      </c>
      <c r="H33" s="294">
        <v>500000</v>
      </c>
    </row>
    <row r="34" spans="1:8" ht="22.5" customHeight="1">
      <c r="A34" s="11" t="s">
        <v>133</v>
      </c>
      <c r="B34" s="164"/>
      <c r="C34" s="165">
        <v>0</v>
      </c>
      <c r="D34" s="175">
        <v>0</v>
      </c>
      <c r="E34" s="175">
        <v>0</v>
      </c>
      <c r="F34" s="175">
        <v>500000</v>
      </c>
      <c r="G34" s="175">
        <v>500000</v>
      </c>
      <c r="H34" s="295">
        <v>500000</v>
      </c>
    </row>
    <row r="35" spans="1:8">
      <c r="A35" s="11" t="s">
        <v>202</v>
      </c>
      <c r="B35" s="164"/>
      <c r="C35" s="165">
        <v>0</v>
      </c>
      <c r="D35" s="175">
        <v>0</v>
      </c>
      <c r="E35" s="175">
        <v>0</v>
      </c>
      <c r="F35" s="175">
        <v>0</v>
      </c>
      <c r="G35" s="175">
        <v>0</v>
      </c>
      <c r="H35" s="295">
        <v>0</v>
      </c>
    </row>
    <row r="36" spans="1:8" ht="15.75" thickBot="1">
      <c r="A36" s="13" t="s">
        <v>203</v>
      </c>
      <c r="B36" s="168"/>
      <c r="C36" s="473">
        <v>1250000</v>
      </c>
      <c r="D36" s="296">
        <v>0</v>
      </c>
      <c r="E36" s="296">
        <v>0</v>
      </c>
      <c r="F36" s="296">
        <v>0</v>
      </c>
      <c r="G36" s="296">
        <v>0</v>
      </c>
      <c r="H36" s="297">
        <v>0</v>
      </c>
    </row>
    <row r="37" spans="1:8" ht="116.25" customHeight="1" thickBot="1">
      <c r="A37" s="421" t="s">
        <v>236</v>
      </c>
      <c r="B37" s="406" t="s">
        <v>237</v>
      </c>
      <c r="C37" s="435" t="s">
        <v>238</v>
      </c>
      <c r="D37" s="429" t="s">
        <v>238</v>
      </c>
      <c r="E37" s="422" t="s">
        <v>238</v>
      </c>
      <c r="F37" s="435" t="s">
        <v>238</v>
      </c>
      <c r="G37" s="429" t="s">
        <v>238</v>
      </c>
      <c r="H37" s="433" t="s">
        <v>238</v>
      </c>
    </row>
    <row r="38" spans="1:8">
      <c r="A38" s="9" t="s">
        <v>201</v>
      </c>
      <c r="B38" s="160"/>
      <c r="C38" s="173"/>
      <c r="D38" s="173">
        <f>SUM(D39:D41)</f>
        <v>0</v>
      </c>
      <c r="E38" s="173">
        <f>SUM(E39:E41)</f>
        <v>0</v>
      </c>
      <c r="F38" s="173">
        <f>SUM(F39:F41)</f>
        <v>0</v>
      </c>
      <c r="G38" s="173">
        <f>SUM(G39:G41)</f>
        <v>0</v>
      </c>
      <c r="H38" s="174">
        <f t="shared" ref="H38" si="1">SUM(H39:H41)</f>
        <v>0</v>
      </c>
    </row>
    <row r="39" spans="1:8">
      <c r="A39" s="11" t="s">
        <v>133</v>
      </c>
      <c r="B39" s="164"/>
      <c r="C39" s="175"/>
      <c r="D39" s="175">
        <v>0</v>
      </c>
      <c r="E39" s="175">
        <v>0</v>
      </c>
      <c r="F39" s="175">
        <v>0</v>
      </c>
      <c r="G39" s="175">
        <v>0</v>
      </c>
      <c r="H39" s="176">
        <v>0</v>
      </c>
    </row>
    <row r="40" spans="1:8" ht="22.5" customHeight="1">
      <c r="A40" s="11" t="s">
        <v>202</v>
      </c>
      <c r="B40" s="164"/>
      <c r="C40" s="175"/>
      <c r="D40" s="175">
        <v>0</v>
      </c>
      <c r="E40" s="175">
        <v>0</v>
      </c>
      <c r="F40" s="175">
        <v>0</v>
      </c>
      <c r="G40" s="175">
        <v>0</v>
      </c>
      <c r="H40" s="176">
        <v>0</v>
      </c>
    </row>
    <row r="41" spans="1:8" ht="15.75" thickBot="1">
      <c r="A41" s="13" t="s">
        <v>203</v>
      </c>
      <c r="B41" s="168"/>
      <c r="C41" s="296"/>
      <c r="D41" s="296">
        <v>0</v>
      </c>
      <c r="E41" s="296">
        <v>0</v>
      </c>
      <c r="F41" s="296">
        <v>0</v>
      </c>
      <c r="G41" s="296">
        <v>0</v>
      </c>
      <c r="H41" s="434">
        <v>0</v>
      </c>
    </row>
    <row r="42" spans="1:8" ht="79.5" thickBot="1">
      <c r="A42" s="421" t="s">
        <v>239</v>
      </c>
      <c r="B42" s="406" t="s">
        <v>240</v>
      </c>
      <c r="C42" s="435" t="s">
        <v>241</v>
      </c>
      <c r="D42" s="429" t="s">
        <v>241</v>
      </c>
      <c r="E42" s="422" t="s">
        <v>241</v>
      </c>
      <c r="F42" s="435" t="s">
        <v>241</v>
      </c>
      <c r="G42" s="429" t="s">
        <v>241</v>
      </c>
      <c r="H42" s="433" t="s">
        <v>241</v>
      </c>
    </row>
    <row r="43" spans="1:8">
      <c r="A43" s="9" t="s">
        <v>201</v>
      </c>
      <c r="B43" s="160"/>
      <c r="C43" s="161">
        <v>25000</v>
      </c>
      <c r="D43" s="173">
        <v>11000</v>
      </c>
      <c r="E43" s="173">
        <v>15000</v>
      </c>
      <c r="F43" s="173">
        <v>15000</v>
      </c>
      <c r="G43" s="173">
        <v>15000</v>
      </c>
      <c r="H43" s="294">
        <v>15000</v>
      </c>
    </row>
    <row r="44" spans="1:8">
      <c r="A44" s="11" t="s">
        <v>133</v>
      </c>
      <c r="B44" s="164"/>
      <c r="C44" s="165">
        <v>25000</v>
      </c>
      <c r="D44" s="175">
        <v>11000</v>
      </c>
      <c r="E44" s="175">
        <v>15000</v>
      </c>
      <c r="F44" s="175">
        <v>15000</v>
      </c>
      <c r="G44" s="175">
        <v>15000</v>
      </c>
      <c r="H44" s="295">
        <v>15000</v>
      </c>
    </row>
    <row r="45" spans="1:8">
      <c r="A45" s="11" t="s">
        <v>202</v>
      </c>
      <c r="B45" s="164"/>
      <c r="C45" s="165">
        <v>0</v>
      </c>
      <c r="D45" s="175">
        <v>0</v>
      </c>
      <c r="E45" s="175">
        <v>0</v>
      </c>
      <c r="F45" s="175">
        <v>0</v>
      </c>
      <c r="G45" s="175">
        <v>0</v>
      </c>
      <c r="H45" s="295">
        <v>0</v>
      </c>
    </row>
    <row r="46" spans="1:8" ht="23.25" customHeight="1" thickBot="1">
      <c r="A46" s="13" t="s">
        <v>203</v>
      </c>
      <c r="B46" s="168"/>
      <c r="C46" s="473">
        <v>0</v>
      </c>
      <c r="D46" s="296">
        <v>0</v>
      </c>
      <c r="E46" s="296">
        <v>0</v>
      </c>
      <c r="F46" s="296">
        <v>0</v>
      </c>
      <c r="G46" s="296">
        <v>0</v>
      </c>
      <c r="H46" s="297">
        <v>0</v>
      </c>
    </row>
    <row r="47" spans="1:8" ht="147" thickBot="1">
      <c r="A47" s="421" t="s">
        <v>242</v>
      </c>
      <c r="B47" s="406" t="s">
        <v>243</v>
      </c>
      <c r="C47" s="436" t="s">
        <v>244</v>
      </c>
      <c r="D47" s="429" t="s">
        <v>244</v>
      </c>
      <c r="E47" s="422" t="s">
        <v>245</v>
      </c>
      <c r="F47" s="436" t="s">
        <v>1202</v>
      </c>
      <c r="G47" s="429" t="s">
        <v>1369</v>
      </c>
      <c r="H47" s="437" t="s">
        <v>1370</v>
      </c>
    </row>
    <row r="48" spans="1:8">
      <c r="A48" s="9" t="s">
        <v>201</v>
      </c>
      <c r="B48" s="160"/>
      <c r="C48" s="161">
        <v>752490</v>
      </c>
      <c r="D48" s="173">
        <v>3102190</v>
      </c>
      <c r="E48" s="173">
        <v>4869000</v>
      </c>
      <c r="F48" s="173">
        <v>4869000</v>
      </c>
      <c r="G48" s="173">
        <v>5594850</v>
      </c>
      <c r="H48" s="294">
        <v>5594850</v>
      </c>
    </row>
    <row r="49" spans="1:8">
      <c r="A49" s="11" t="s">
        <v>133</v>
      </c>
      <c r="B49" s="164"/>
      <c r="C49" s="165">
        <v>0</v>
      </c>
      <c r="D49" s="175">
        <v>3102190</v>
      </c>
      <c r="E49" s="175">
        <v>4869000</v>
      </c>
      <c r="F49" s="175">
        <v>4869000</v>
      </c>
      <c r="G49" s="175">
        <v>5594850</v>
      </c>
      <c r="H49" s="295">
        <v>5594850</v>
      </c>
    </row>
    <row r="50" spans="1:8">
      <c r="A50" s="11" t="s">
        <v>202</v>
      </c>
      <c r="B50" s="164"/>
      <c r="C50" s="165">
        <v>0</v>
      </c>
      <c r="D50" s="175">
        <v>0</v>
      </c>
      <c r="E50" s="175">
        <v>0</v>
      </c>
      <c r="F50" s="175">
        <v>0</v>
      </c>
      <c r="G50" s="175">
        <v>0</v>
      </c>
      <c r="H50" s="295">
        <v>0</v>
      </c>
    </row>
    <row r="51" spans="1:8" ht="15.75" thickBot="1">
      <c r="A51" s="13" t="s">
        <v>203</v>
      </c>
      <c r="B51" s="168"/>
      <c r="C51" s="473">
        <v>752490</v>
      </c>
      <c r="D51" s="296">
        <v>0</v>
      </c>
      <c r="E51" s="296">
        <v>0</v>
      </c>
      <c r="F51" s="296">
        <v>0</v>
      </c>
      <c r="G51" s="296">
        <v>0</v>
      </c>
      <c r="H51" s="297">
        <v>0</v>
      </c>
    </row>
    <row r="52" spans="1:8" ht="79.5" thickBot="1">
      <c r="A52" s="421" t="s">
        <v>246</v>
      </c>
      <c r="B52" s="406" t="s">
        <v>247</v>
      </c>
      <c r="C52" s="435" t="s">
        <v>248</v>
      </c>
      <c r="D52" s="429" t="s">
        <v>248</v>
      </c>
      <c r="E52" s="422" t="s">
        <v>248</v>
      </c>
      <c r="F52" s="435" t="s">
        <v>248</v>
      </c>
      <c r="G52" s="429" t="s">
        <v>248</v>
      </c>
      <c r="H52" s="433" t="s">
        <v>248</v>
      </c>
    </row>
    <row r="53" spans="1:8" ht="38.25" customHeight="1">
      <c r="A53" s="9" t="s">
        <v>201</v>
      </c>
      <c r="B53" s="160"/>
      <c r="C53" s="173"/>
      <c r="D53" s="173">
        <f>SUM(D54:D56)</f>
        <v>0</v>
      </c>
      <c r="E53" s="173">
        <f>SUM(E54:E56)</f>
        <v>0</v>
      </c>
      <c r="F53" s="173">
        <f>SUM(F54:F56)</f>
        <v>0</v>
      </c>
      <c r="G53" s="173">
        <f>SUM(G54:G56)</f>
        <v>0</v>
      </c>
      <c r="H53" s="174">
        <f t="shared" ref="H53" si="2">SUM(H54:H56)</f>
        <v>0</v>
      </c>
    </row>
    <row r="54" spans="1:8">
      <c r="A54" s="11" t="s">
        <v>133</v>
      </c>
      <c r="B54" s="164"/>
      <c r="C54" s="175"/>
      <c r="D54" s="175">
        <v>0</v>
      </c>
      <c r="E54" s="175">
        <v>0</v>
      </c>
      <c r="F54" s="175">
        <v>0</v>
      </c>
      <c r="G54" s="175">
        <v>0</v>
      </c>
      <c r="H54" s="176">
        <v>0</v>
      </c>
    </row>
    <row r="55" spans="1:8">
      <c r="A55" s="11" t="s">
        <v>202</v>
      </c>
      <c r="B55" s="164"/>
      <c r="C55" s="175"/>
      <c r="D55" s="175">
        <v>0</v>
      </c>
      <c r="E55" s="175">
        <v>0</v>
      </c>
      <c r="F55" s="175">
        <v>0</v>
      </c>
      <c r="G55" s="175">
        <v>0</v>
      </c>
      <c r="H55" s="176">
        <v>0</v>
      </c>
    </row>
    <row r="56" spans="1:8" ht="15.75" thickBot="1">
      <c r="A56" s="13" t="s">
        <v>203</v>
      </c>
      <c r="B56" s="168"/>
      <c r="C56" s="296"/>
      <c r="D56" s="296">
        <v>0</v>
      </c>
      <c r="E56" s="296">
        <v>0</v>
      </c>
      <c r="F56" s="296">
        <v>0</v>
      </c>
      <c r="G56" s="296">
        <v>0</v>
      </c>
      <c r="H56" s="434">
        <v>0</v>
      </c>
    </row>
    <row r="57" spans="1:8" ht="56.25">
      <c r="A57" s="600" t="s">
        <v>1203</v>
      </c>
      <c r="B57" s="409" t="s">
        <v>249</v>
      </c>
      <c r="C57" s="438" t="s">
        <v>1263</v>
      </c>
      <c r="D57" s="438" t="s">
        <v>1263</v>
      </c>
      <c r="E57" s="438" t="s">
        <v>1263</v>
      </c>
      <c r="F57" s="439" t="s">
        <v>1263</v>
      </c>
      <c r="G57" s="439" t="s">
        <v>1263</v>
      </c>
      <c r="H57" s="440" t="s">
        <v>1263</v>
      </c>
    </row>
    <row r="58" spans="1:8" ht="135">
      <c r="A58" s="601"/>
      <c r="B58" s="410" t="s">
        <v>250</v>
      </c>
      <c r="C58" s="436" t="s">
        <v>251</v>
      </c>
      <c r="D58" s="436" t="s">
        <v>251</v>
      </c>
      <c r="E58" s="436" t="s">
        <v>251</v>
      </c>
      <c r="F58" s="441" t="s">
        <v>251</v>
      </c>
      <c r="G58" s="441" t="s">
        <v>251</v>
      </c>
      <c r="H58" s="442" t="s">
        <v>251</v>
      </c>
    </row>
    <row r="59" spans="1:8" ht="68.25" customHeight="1">
      <c r="A59" s="601"/>
      <c r="B59" s="410" t="s">
        <v>252</v>
      </c>
      <c r="C59" s="436"/>
      <c r="D59" s="436" t="s">
        <v>1371</v>
      </c>
      <c r="E59" s="436" t="s">
        <v>1371</v>
      </c>
      <c r="F59" s="441" t="s">
        <v>1371</v>
      </c>
      <c r="G59" s="441" t="s">
        <v>1371</v>
      </c>
      <c r="H59" s="442" t="s">
        <v>1371</v>
      </c>
    </row>
    <row r="60" spans="1:8" ht="132" customHeight="1" thickBot="1">
      <c r="A60" s="602"/>
      <c r="B60" s="406" t="s">
        <v>253</v>
      </c>
      <c r="C60" s="443" t="s">
        <v>1263</v>
      </c>
      <c r="D60" s="443" t="s">
        <v>1263</v>
      </c>
      <c r="E60" s="443" t="s">
        <v>1263</v>
      </c>
      <c r="F60" s="444" t="s">
        <v>1263</v>
      </c>
      <c r="G60" s="444" t="s">
        <v>1263</v>
      </c>
      <c r="H60" s="445" t="s">
        <v>1263</v>
      </c>
    </row>
    <row r="61" spans="1:8">
      <c r="A61" s="9" t="s">
        <v>201</v>
      </c>
      <c r="B61" s="160"/>
      <c r="C61" s="173"/>
      <c r="D61" s="173">
        <f>SUM(D62:D64)</f>
        <v>0</v>
      </c>
      <c r="E61" s="173">
        <f>SUM(E62:E64)</f>
        <v>0</v>
      </c>
      <c r="F61" s="173">
        <f>SUM(F62:F64)</f>
        <v>0</v>
      </c>
      <c r="G61" s="173">
        <f>SUM(G62:G64)</f>
        <v>0</v>
      </c>
      <c r="H61" s="174">
        <f t="shared" ref="H61" si="3">SUM(H62:H64)</f>
        <v>0</v>
      </c>
    </row>
    <row r="62" spans="1:8" ht="42" customHeight="1">
      <c r="A62" s="11" t="s">
        <v>133</v>
      </c>
      <c r="B62" s="164"/>
      <c r="C62" s="175"/>
      <c r="D62" s="175">
        <v>0</v>
      </c>
      <c r="E62" s="175">
        <v>0</v>
      </c>
      <c r="F62" s="175">
        <v>0</v>
      </c>
      <c r="G62" s="175">
        <v>0</v>
      </c>
      <c r="H62" s="176">
        <v>0</v>
      </c>
    </row>
    <row r="63" spans="1:8">
      <c r="A63" s="11" t="s">
        <v>202</v>
      </c>
      <c r="B63" s="164"/>
      <c r="C63" s="175"/>
      <c r="D63" s="175">
        <v>0</v>
      </c>
      <c r="E63" s="175">
        <v>0</v>
      </c>
      <c r="F63" s="175">
        <v>0</v>
      </c>
      <c r="G63" s="175">
        <v>0</v>
      </c>
      <c r="H63" s="176">
        <v>0</v>
      </c>
    </row>
    <row r="64" spans="1:8" ht="15.75" thickBot="1">
      <c r="A64" s="13" t="s">
        <v>203</v>
      </c>
      <c r="B64" s="168"/>
      <c r="C64" s="296"/>
      <c r="D64" s="296">
        <v>0</v>
      </c>
      <c r="E64" s="296">
        <v>0</v>
      </c>
      <c r="F64" s="296">
        <v>0</v>
      </c>
      <c r="G64" s="296">
        <v>0</v>
      </c>
      <c r="H64" s="434">
        <v>0</v>
      </c>
    </row>
    <row r="65" spans="1:8" ht="105" customHeight="1" thickBot="1">
      <c r="A65" s="423" t="s">
        <v>254</v>
      </c>
      <c r="B65" s="406" t="s">
        <v>255</v>
      </c>
      <c r="C65" s="435" t="s">
        <v>256</v>
      </c>
      <c r="D65" s="429" t="s">
        <v>257</v>
      </c>
      <c r="E65" s="422" t="s">
        <v>257</v>
      </c>
      <c r="F65" s="435" t="s">
        <v>257</v>
      </c>
      <c r="G65" s="429" t="s">
        <v>257</v>
      </c>
      <c r="H65" s="433" t="s">
        <v>257</v>
      </c>
    </row>
    <row r="66" spans="1:8">
      <c r="A66" s="9" t="s">
        <v>201</v>
      </c>
      <c r="B66" s="160"/>
      <c r="C66" s="161">
        <v>151200</v>
      </c>
      <c r="D66" s="173">
        <v>0</v>
      </c>
      <c r="E66" s="173">
        <v>0</v>
      </c>
      <c r="F66" s="173">
        <v>0</v>
      </c>
      <c r="G66" s="173">
        <v>0</v>
      </c>
      <c r="H66" s="294">
        <v>0</v>
      </c>
    </row>
    <row r="67" spans="1:8">
      <c r="A67" s="11" t="s">
        <v>133</v>
      </c>
      <c r="B67" s="164"/>
      <c r="C67" s="165">
        <v>151200</v>
      </c>
      <c r="D67" s="175">
        <v>0</v>
      </c>
      <c r="E67" s="175">
        <v>0</v>
      </c>
      <c r="F67" s="175">
        <v>0</v>
      </c>
      <c r="G67" s="175">
        <v>0</v>
      </c>
      <c r="H67" s="295">
        <v>0</v>
      </c>
    </row>
    <row r="68" spans="1:8">
      <c r="A68" s="11" t="s">
        <v>202</v>
      </c>
      <c r="B68" s="164"/>
      <c r="C68" s="165">
        <v>0</v>
      </c>
      <c r="D68" s="175">
        <v>0</v>
      </c>
      <c r="E68" s="175">
        <v>0</v>
      </c>
      <c r="F68" s="175">
        <v>0</v>
      </c>
      <c r="G68" s="175">
        <v>0</v>
      </c>
      <c r="H68" s="295">
        <v>0</v>
      </c>
    </row>
    <row r="69" spans="1:8" ht="15.75" thickBot="1">
      <c r="A69" s="13" t="s">
        <v>203</v>
      </c>
      <c r="B69" s="168"/>
      <c r="C69" s="473">
        <v>0</v>
      </c>
      <c r="D69" s="296">
        <v>0</v>
      </c>
      <c r="E69" s="296">
        <v>0</v>
      </c>
      <c r="F69" s="296">
        <v>0</v>
      </c>
      <c r="G69" s="296">
        <v>0</v>
      </c>
      <c r="H69" s="297">
        <v>0</v>
      </c>
    </row>
    <row r="70" spans="1:8" ht="78.75" customHeight="1">
      <c r="A70" s="603" t="s">
        <v>258</v>
      </c>
      <c r="B70" s="410" t="s">
        <v>259</v>
      </c>
      <c r="C70" s="436" t="s">
        <v>260</v>
      </c>
      <c r="D70" s="436" t="s">
        <v>261</v>
      </c>
      <c r="E70" s="436" t="s">
        <v>261</v>
      </c>
      <c r="F70" s="441" t="s">
        <v>261</v>
      </c>
      <c r="G70" s="441" t="s">
        <v>261</v>
      </c>
      <c r="H70" s="442" t="s">
        <v>261</v>
      </c>
    </row>
    <row r="71" spans="1:8" ht="67.5">
      <c r="A71" s="604"/>
      <c r="B71" s="410" t="s">
        <v>262</v>
      </c>
      <c r="C71" s="436" t="s">
        <v>263</v>
      </c>
      <c r="D71" s="436" t="s">
        <v>263</v>
      </c>
      <c r="E71" s="436" t="s">
        <v>263</v>
      </c>
      <c r="F71" s="441" t="s">
        <v>263</v>
      </c>
      <c r="G71" s="441" t="s">
        <v>263</v>
      </c>
      <c r="H71" s="442" t="s">
        <v>263</v>
      </c>
    </row>
    <row r="72" spans="1:8" ht="169.5" thickBot="1">
      <c r="A72" s="605"/>
      <c r="B72" s="406" t="s">
        <v>264</v>
      </c>
      <c r="C72" s="443" t="s">
        <v>1354</v>
      </c>
      <c r="D72" s="443" t="s">
        <v>265</v>
      </c>
      <c r="E72" s="443" t="s">
        <v>1355</v>
      </c>
      <c r="F72" s="444" t="s">
        <v>1355</v>
      </c>
      <c r="G72" s="444" t="s">
        <v>1355</v>
      </c>
      <c r="H72" s="445" t="s">
        <v>1355</v>
      </c>
    </row>
    <row r="73" spans="1:8" ht="22.5" customHeight="1">
      <c r="A73" s="9" t="s">
        <v>201</v>
      </c>
      <c r="B73" s="160"/>
      <c r="C73" s="173"/>
      <c r="D73" s="173">
        <f>SUM(D74:D76)</f>
        <v>0</v>
      </c>
      <c r="E73" s="173">
        <f>SUM(E74:E76)</f>
        <v>0</v>
      </c>
      <c r="F73" s="173">
        <f>SUM(F74:F76)</f>
        <v>0</v>
      </c>
      <c r="G73" s="173">
        <f>SUM(G74:G76)</f>
        <v>0</v>
      </c>
      <c r="H73" s="174">
        <f t="shared" ref="H73" si="4">SUM(H74:H76)</f>
        <v>0</v>
      </c>
    </row>
    <row r="74" spans="1:8">
      <c r="A74" s="11" t="s">
        <v>133</v>
      </c>
      <c r="B74" s="164"/>
      <c r="C74" s="175"/>
      <c r="D74" s="175">
        <f t="shared" ref="D74:H76" si="5">D79+D84+D90+D95</f>
        <v>0</v>
      </c>
      <c r="E74" s="175">
        <f t="shared" si="5"/>
        <v>0</v>
      </c>
      <c r="F74" s="175">
        <f t="shared" si="5"/>
        <v>0</v>
      </c>
      <c r="G74" s="175">
        <f t="shared" si="5"/>
        <v>0</v>
      </c>
      <c r="H74" s="176">
        <f t="shared" si="5"/>
        <v>0</v>
      </c>
    </row>
    <row r="75" spans="1:8" ht="25.5" customHeight="1">
      <c r="A75" s="11" t="s">
        <v>202</v>
      </c>
      <c r="B75" s="164"/>
      <c r="C75" s="175"/>
      <c r="D75" s="175">
        <f t="shared" si="5"/>
        <v>0</v>
      </c>
      <c r="E75" s="175">
        <f t="shared" si="5"/>
        <v>0</v>
      </c>
      <c r="F75" s="175">
        <f t="shared" si="5"/>
        <v>0</v>
      </c>
      <c r="G75" s="175">
        <f t="shared" si="5"/>
        <v>0</v>
      </c>
      <c r="H75" s="176">
        <f t="shared" si="5"/>
        <v>0</v>
      </c>
    </row>
    <row r="76" spans="1:8" ht="15.75" thickBot="1">
      <c r="A76" s="13" t="s">
        <v>203</v>
      </c>
      <c r="B76" s="168"/>
      <c r="C76" s="296"/>
      <c r="D76" s="296">
        <f t="shared" si="5"/>
        <v>0</v>
      </c>
      <c r="E76" s="296">
        <f t="shared" si="5"/>
        <v>0</v>
      </c>
      <c r="F76" s="296">
        <f t="shared" si="5"/>
        <v>0</v>
      </c>
      <c r="G76" s="296">
        <f t="shared" si="5"/>
        <v>0</v>
      </c>
      <c r="H76" s="434">
        <f t="shared" si="5"/>
        <v>0</v>
      </c>
    </row>
    <row r="77" spans="1:8" ht="117" customHeight="1" thickBot="1">
      <c r="A77" s="424" t="s">
        <v>266</v>
      </c>
      <c r="B77" s="425" t="s">
        <v>267</v>
      </c>
      <c r="C77" s="446" t="s">
        <v>268</v>
      </c>
      <c r="D77" s="446" t="s">
        <v>268</v>
      </c>
      <c r="E77" s="446" t="s">
        <v>268</v>
      </c>
      <c r="F77" s="447" t="s">
        <v>268</v>
      </c>
      <c r="G77" s="447" t="s">
        <v>268</v>
      </c>
      <c r="H77" s="448" t="s">
        <v>268</v>
      </c>
    </row>
    <row r="78" spans="1:8">
      <c r="A78" s="9" t="s">
        <v>201</v>
      </c>
      <c r="B78" s="160"/>
      <c r="C78" s="173"/>
      <c r="D78" s="173">
        <f>SUM(D79:D81)</f>
        <v>0</v>
      </c>
      <c r="E78" s="173">
        <f>SUM(E79:E81)</f>
        <v>0</v>
      </c>
      <c r="F78" s="173">
        <f>SUM(F79:F81)</f>
        <v>0</v>
      </c>
      <c r="G78" s="173">
        <f>SUM(G79:G81)</f>
        <v>0</v>
      </c>
      <c r="H78" s="174">
        <f t="shared" ref="H78" si="6">SUM(H79:H81)</f>
        <v>0</v>
      </c>
    </row>
    <row r="79" spans="1:8" ht="22.5" customHeight="1">
      <c r="A79" s="11" t="s">
        <v>133</v>
      </c>
      <c r="B79" s="164"/>
      <c r="C79" s="175"/>
      <c r="D79" s="175">
        <v>0</v>
      </c>
      <c r="E79" s="175">
        <v>0</v>
      </c>
      <c r="F79" s="175">
        <v>0</v>
      </c>
      <c r="G79" s="175">
        <v>0</v>
      </c>
      <c r="H79" s="176">
        <v>0</v>
      </c>
    </row>
    <row r="80" spans="1:8">
      <c r="A80" s="11" t="s">
        <v>202</v>
      </c>
      <c r="B80" s="164"/>
      <c r="C80" s="175"/>
      <c r="D80" s="175">
        <v>0</v>
      </c>
      <c r="E80" s="175">
        <v>0</v>
      </c>
      <c r="F80" s="175">
        <v>0</v>
      </c>
      <c r="G80" s="175">
        <v>0</v>
      </c>
      <c r="H80" s="176">
        <v>0</v>
      </c>
    </row>
    <row r="81" spans="1:8" ht="23.25" customHeight="1" thickBot="1">
      <c r="A81" s="13" t="s">
        <v>203</v>
      </c>
      <c r="B81" s="168"/>
      <c r="C81" s="296"/>
      <c r="D81" s="296">
        <v>0</v>
      </c>
      <c r="E81" s="296">
        <v>0</v>
      </c>
      <c r="F81" s="296">
        <v>0</v>
      </c>
      <c r="G81" s="296">
        <v>0</v>
      </c>
      <c r="H81" s="434">
        <v>0</v>
      </c>
    </row>
    <row r="82" spans="1:8" ht="86.25" customHeight="1" thickBot="1">
      <c r="A82" s="424" t="s">
        <v>269</v>
      </c>
      <c r="B82" s="425" t="s">
        <v>270</v>
      </c>
      <c r="C82" s="446" t="s">
        <v>271</v>
      </c>
      <c r="D82" s="446" t="s">
        <v>271</v>
      </c>
      <c r="E82" s="446" t="s">
        <v>271</v>
      </c>
      <c r="F82" s="446" t="s">
        <v>271</v>
      </c>
      <c r="G82" s="446" t="s">
        <v>271</v>
      </c>
      <c r="H82" s="448" t="s">
        <v>271</v>
      </c>
    </row>
    <row r="83" spans="1:8">
      <c r="A83" s="9" t="s">
        <v>201</v>
      </c>
      <c r="B83" s="160"/>
      <c r="C83" s="173"/>
      <c r="D83" s="173">
        <f>SUM(D84:D86)</f>
        <v>0</v>
      </c>
      <c r="E83" s="173">
        <f>SUM(E84:E86)</f>
        <v>0</v>
      </c>
      <c r="F83" s="173">
        <f>SUM(F84:F86)</f>
        <v>0</v>
      </c>
      <c r="G83" s="173">
        <f>SUM(G84:G86)</f>
        <v>0</v>
      </c>
      <c r="H83" s="174">
        <f t="shared" ref="H83" si="7">SUM(H84:H86)</f>
        <v>0</v>
      </c>
    </row>
    <row r="84" spans="1:8">
      <c r="A84" s="11" t="s">
        <v>133</v>
      </c>
      <c r="B84" s="164"/>
      <c r="C84" s="175"/>
      <c r="D84" s="175">
        <v>0</v>
      </c>
      <c r="E84" s="175">
        <v>0</v>
      </c>
      <c r="F84" s="175">
        <v>0</v>
      </c>
      <c r="G84" s="175">
        <v>0</v>
      </c>
      <c r="H84" s="176">
        <v>0</v>
      </c>
    </row>
    <row r="85" spans="1:8">
      <c r="A85" s="11" t="s">
        <v>202</v>
      </c>
      <c r="B85" s="164"/>
      <c r="C85" s="175"/>
      <c r="D85" s="175">
        <v>0</v>
      </c>
      <c r="E85" s="175">
        <v>0</v>
      </c>
      <c r="F85" s="175">
        <v>0</v>
      </c>
      <c r="G85" s="175">
        <v>0</v>
      </c>
      <c r="H85" s="176">
        <v>0</v>
      </c>
    </row>
    <row r="86" spans="1:8" ht="15.75" thickBot="1">
      <c r="A86" s="13" t="s">
        <v>203</v>
      </c>
      <c r="B86" s="168"/>
      <c r="C86" s="296"/>
      <c r="D86" s="296">
        <v>0</v>
      </c>
      <c r="E86" s="296">
        <v>0</v>
      </c>
      <c r="F86" s="296">
        <v>0</v>
      </c>
      <c r="G86" s="296">
        <v>0</v>
      </c>
      <c r="H86" s="434">
        <v>0</v>
      </c>
    </row>
    <row r="87" spans="1:8" ht="122.25" customHeight="1">
      <c r="A87" s="595" t="s">
        <v>272</v>
      </c>
      <c r="B87" s="405" t="s">
        <v>273</v>
      </c>
      <c r="C87" s="449" t="s">
        <v>274</v>
      </c>
      <c r="D87" s="449" t="s">
        <v>274</v>
      </c>
      <c r="E87" s="449" t="s">
        <v>274</v>
      </c>
      <c r="F87" s="449" t="s">
        <v>274</v>
      </c>
      <c r="G87" s="449" t="s">
        <v>274</v>
      </c>
      <c r="H87" s="450" t="s">
        <v>274</v>
      </c>
    </row>
    <row r="88" spans="1:8" ht="100.5" customHeight="1" thickBot="1">
      <c r="A88" s="596"/>
      <c r="B88" s="406" t="s">
        <v>275</v>
      </c>
      <c r="C88" s="451"/>
      <c r="D88" s="451"/>
      <c r="E88" s="451" t="s">
        <v>276</v>
      </c>
      <c r="F88" s="451" t="s">
        <v>276</v>
      </c>
      <c r="G88" s="451" t="s">
        <v>276</v>
      </c>
      <c r="H88" s="452" t="s">
        <v>276</v>
      </c>
    </row>
    <row r="89" spans="1:8">
      <c r="A89" s="9" t="s">
        <v>201</v>
      </c>
      <c r="B89" s="160"/>
      <c r="C89" s="173"/>
      <c r="D89" s="173">
        <f>SUM(D90:D92)</f>
        <v>0</v>
      </c>
      <c r="E89" s="173">
        <f>SUM(E90:E92)</f>
        <v>0</v>
      </c>
      <c r="F89" s="173">
        <f>SUM(F90:F92)</f>
        <v>0</v>
      </c>
      <c r="G89" s="173">
        <f>SUM(G90:G92)</f>
        <v>0</v>
      </c>
      <c r="H89" s="174">
        <f t="shared" ref="H89" si="8">SUM(H90:H92)</f>
        <v>0</v>
      </c>
    </row>
    <row r="90" spans="1:8">
      <c r="A90" s="11" t="s">
        <v>133</v>
      </c>
      <c r="B90" s="164"/>
      <c r="C90" s="175"/>
      <c r="D90" s="175">
        <v>0</v>
      </c>
      <c r="E90" s="175">
        <v>0</v>
      </c>
      <c r="F90" s="175">
        <v>0</v>
      </c>
      <c r="G90" s="175">
        <v>0</v>
      </c>
      <c r="H90" s="176">
        <v>0</v>
      </c>
    </row>
    <row r="91" spans="1:8">
      <c r="A91" s="11" t="s">
        <v>202</v>
      </c>
      <c r="B91" s="164"/>
      <c r="C91" s="175"/>
      <c r="D91" s="175">
        <v>0</v>
      </c>
      <c r="E91" s="175">
        <v>0</v>
      </c>
      <c r="F91" s="175">
        <v>0</v>
      </c>
      <c r="G91" s="175">
        <v>0</v>
      </c>
      <c r="H91" s="176">
        <v>0</v>
      </c>
    </row>
    <row r="92" spans="1:8" ht="15.75" thickBot="1">
      <c r="A92" s="13" t="s">
        <v>203</v>
      </c>
      <c r="B92" s="168"/>
      <c r="C92" s="296"/>
      <c r="D92" s="296">
        <v>0</v>
      </c>
      <c r="E92" s="296">
        <v>0</v>
      </c>
      <c r="F92" s="296">
        <v>0</v>
      </c>
      <c r="G92" s="296">
        <v>0</v>
      </c>
      <c r="H92" s="434">
        <v>0</v>
      </c>
    </row>
    <row r="93" spans="1:8" ht="147" thickBot="1">
      <c r="A93" s="424" t="s">
        <v>277</v>
      </c>
      <c r="B93" s="426" t="s">
        <v>278</v>
      </c>
      <c r="C93" s="446" t="s">
        <v>279</v>
      </c>
      <c r="D93" s="446" t="s">
        <v>280</v>
      </c>
      <c r="E93" s="446" t="s">
        <v>281</v>
      </c>
      <c r="F93" s="447" t="s">
        <v>282</v>
      </c>
      <c r="G93" s="447" t="s">
        <v>282</v>
      </c>
      <c r="H93" s="448" t="s">
        <v>282</v>
      </c>
    </row>
    <row r="94" spans="1:8">
      <c r="A94" s="9" t="s">
        <v>201</v>
      </c>
      <c r="B94" s="160"/>
      <c r="C94" s="173"/>
      <c r="D94" s="173">
        <f>SUM(D95:D97)</f>
        <v>0</v>
      </c>
      <c r="E94" s="173">
        <f>SUM(E95:E97)</f>
        <v>0</v>
      </c>
      <c r="F94" s="173">
        <f>SUM(F95:F97)</f>
        <v>0</v>
      </c>
      <c r="G94" s="173">
        <f>SUM(G95:G97)</f>
        <v>0</v>
      </c>
      <c r="H94" s="174">
        <f t="shared" ref="H94" si="9">SUM(H95:H97)</f>
        <v>0</v>
      </c>
    </row>
    <row r="95" spans="1:8">
      <c r="A95" s="11" t="s">
        <v>133</v>
      </c>
      <c r="B95" s="164"/>
      <c r="C95" s="175"/>
      <c r="D95" s="175">
        <v>0</v>
      </c>
      <c r="E95" s="175">
        <v>0</v>
      </c>
      <c r="F95" s="175">
        <v>0</v>
      </c>
      <c r="G95" s="175">
        <v>0</v>
      </c>
      <c r="H95" s="176">
        <v>0</v>
      </c>
    </row>
    <row r="96" spans="1:8">
      <c r="A96" s="11" t="s">
        <v>202</v>
      </c>
      <c r="B96" s="164"/>
      <c r="C96" s="175"/>
      <c r="D96" s="175">
        <v>0</v>
      </c>
      <c r="E96" s="175">
        <v>0</v>
      </c>
      <c r="F96" s="175">
        <v>0</v>
      </c>
      <c r="G96" s="175">
        <v>0</v>
      </c>
      <c r="H96" s="176">
        <v>0</v>
      </c>
    </row>
    <row r="97" spans="1:8" ht="15.75" thickBot="1">
      <c r="A97" s="13" t="s">
        <v>203</v>
      </c>
      <c r="B97" s="168"/>
      <c r="C97" s="296"/>
      <c r="D97" s="296">
        <v>0</v>
      </c>
      <c r="E97" s="296">
        <v>0</v>
      </c>
      <c r="F97" s="296">
        <v>0</v>
      </c>
      <c r="G97" s="296">
        <v>0</v>
      </c>
      <c r="H97" s="434">
        <v>0</v>
      </c>
    </row>
    <row r="98" spans="1:8" ht="78.75">
      <c r="A98" s="597" t="s">
        <v>283</v>
      </c>
      <c r="B98" s="405" t="s">
        <v>284</v>
      </c>
      <c r="C98" s="453" t="s">
        <v>285</v>
      </c>
      <c r="D98" s="453" t="s">
        <v>285</v>
      </c>
      <c r="E98" s="453" t="s">
        <v>285</v>
      </c>
      <c r="F98" s="454" t="s">
        <v>285</v>
      </c>
      <c r="G98" s="454" t="s">
        <v>285</v>
      </c>
      <c r="H98" s="455" t="s">
        <v>285</v>
      </c>
    </row>
    <row r="99" spans="1:8" ht="88.5" customHeight="1" thickBot="1">
      <c r="A99" s="598"/>
      <c r="B99" s="406" t="s">
        <v>286</v>
      </c>
      <c r="C99" s="456" t="s">
        <v>287</v>
      </c>
      <c r="D99" s="456" t="s">
        <v>288</v>
      </c>
      <c r="E99" s="456" t="s">
        <v>289</v>
      </c>
      <c r="F99" s="457" t="s">
        <v>290</v>
      </c>
      <c r="G99" s="457" t="s">
        <v>1356</v>
      </c>
      <c r="H99" s="458" t="s">
        <v>1357</v>
      </c>
    </row>
    <row r="100" spans="1:8" ht="22.5" customHeight="1">
      <c r="A100" s="9" t="s">
        <v>201</v>
      </c>
      <c r="B100" s="160"/>
      <c r="C100" s="161">
        <v>200000</v>
      </c>
      <c r="D100" s="173">
        <v>0</v>
      </c>
      <c r="E100" s="173">
        <v>0</v>
      </c>
      <c r="F100" s="173">
        <v>10000</v>
      </c>
      <c r="G100" s="173">
        <v>10000</v>
      </c>
      <c r="H100" s="294">
        <v>10000</v>
      </c>
    </row>
    <row r="101" spans="1:8">
      <c r="A101" s="11" t="s">
        <v>133</v>
      </c>
      <c r="B101" s="164"/>
      <c r="C101" s="165">
        <v>150000</v>
      </c>
      <c r="D101" s="175">
        <v>0</v>
      </c>
      <c r="E101" s="175">
        <v>0</v>
      </c>
      <c r="F101" s="175">
        <v>10000</v>
      </c>
      <c r="G101" s="175">
        <v>10000</v>
      </c>
      <c r="H101" s="295">
        <v>10000</v>
      </c>
    </row>
    <row r="102" spans="1:8">
      <c r="A102" s="11" t="s">
        <v>202</v>
      </c>
      <c r="B102" s="164"/>
      <c r="C102" s="165">
        <v>0</v>
      </c>
      <c r="D102" s="175">
        <v>0</v>
      </c>
      <c r="E102" s="175">
        <v>0</v>
      </c>
      <c r="F102" s="175">
        <v>0</v>
      </c>
      <c r="G102" s="175">
        <v>0</v>
      </c>
      <c r="H102" s="295">
        <v>0</v>
      </c>
    </row>
    <row r="103" spans="1:8" ht="15.75" thickBot="1">
      <c r="A103" s="13" t="s">
        <v>203</v>
      </c>
      <c r="B103" s="168"/>
      <c r="C103" s="473">
        <v>50000</v>
      </c>
      <c r="D103" s="296">
        <v>0</v>
      </c>
      <c r="E103" s="296">
        <v>0</v>
      </c>
      <c r="F103" s="296">
        <v>0</v>
      </c>
      <c r="G103" s="296">
        <v>0</v>
      </c>
      <c r="H103" s="297">
        <v>0</v>
      </c>
    </row>
    <row r="104" spans="1:8" ht="56.25">
      <c r="A104" s="595" t="s">
        <v>291</v>
      </c>
      <c r="B104" s="409" t="s">
        <v>292</v>
      </c>
      <c r="C104" s="449" t="s">
        <v>293</v>
      </c>
      <c r="D104" s="449" t="s">
        <v>294</v>
      </c>
      <c r="E104" s="449" t="s">
        <v>294</v>
      </c>
      <c r="F104" s="459" t="s">
        <v>294</v>
      </c>
      <c r="G104" s="459" t="s">
        <v>294</v>
      </c>
      <c r="H104" s="450" t="s">
        <v>294</v>
      </c>
    </row>
    <row r="105" spans="1:8" ht="51">
      <c r="A105" s="599"/>
      <c r="B105" s="410" t="s">
        <v>295</v>
      </c>
      <c r="C105" s="460" t="s">
        <v>1372</v>
      </c>
      <c r="D105" s="460" t="s">
        <v>1372</v>
      </c>
      <c r="E105" s="460" t="s">
        <v>1372</v>
      </c>
      <c r="F105" s="461" t="s">
        <v>1372</v>
      </c>
      <c r="G105" s="461" t="s">
        <v>1372</v>
      </c>
      <c r="H105" s="462" t="s">
        <v>1372</v>
      </c>
    </row>
    <row r="106" spans="1:8" ht="90.75" customHeight="1" thickBot="1">
      <c r="A106" s="596"/>
      <c r="B106" s="406" t="s">
        <v>296</v>
      </c>
      <c r="C106" s="463" t="s">
        <v>297</v>
      </c>
      <c r="D106" s="463" t="s">
        <v>297</v>
      </c>
      <c r="E106" s="463" t="s">
        <v>297</v>
      </c>
      <c r="F106" s="463" t="s">
        <v>297</v>
      </c>
      <c r="G106" s="463" t="s">
        <v>297</v>
      </c>
      <c r="H106" s="464" t="s">
        <v>297</v>
      </c>
    </row>
    <row r="107" spans="1:8">
      <c r="A107" s="9" t="s">
        <v>201</v>
      </c>
      <c r="B107" s="160"/>
      <c r="C107" s="161">
        <v>50000</v>
      </c>
      <c r="D107" s="173">
        <v>0</v>
      </c>
      <c r="E107" s="173">
        <v>0</v>
      </c>
      <c r="F107" s="173">
        <v>5000</v>
      </c>
      <c r="G107" s="173">
        <v>5000</v>
      </c>
      <c r="H107" s="294">
        <v>5000</v>
      </c>
    </row>
    <row r="108" spans="1:8">
      <c r="A108" s="11" t="s">
        <v>133</v>
      </c>
      <c r="B108" s="164"/>
      <c r="C108" s="165">
        <v>0</v>
      </c>
      <c r="D108" s="175">
        <v>0</v>
      </c>
      <c r="E108" s="175">
        <v>0</v>
      </c>
      <c r="F108" s="175">
        <v>5000</v>
      </c>
      <c r="G108" s="175">
        <v>5000</v>
      </c>
      <c r="H108" s="295">
        <v>5000</v>
      </c>
    </row>
    <row r="109" spans="1:8">
      <c r="A109" s="11" t="s">
        <v>202</v>
      </c>
      <c r="B109" s="164"/>
      <c r="C109" s="165">
        <v>0</v>
      </c>
      <c r="D109" s="175">
        <v>0</v>
      </c>
      <c r="E109" s="175">
        <v>0</v>
      </c>
      <c r="F109" s="175">
        <v>0</v>
      </c>
      <c r="G109" s="175">
        <v>0</v>
      </c>
      <c r="H109" s="295">
        <v>0</v>
      </c>
    </row>
    <row r="110" spans="1:8" ht="15.75" thickBot="1">
      <c r="A110" s="13" t="s">
        <v>203</v>
      </c>
      <c r="B110" s="168"/>
      <c r="C110" s="473">
        <v>50000</v>
      </c>
      <c r="D110" s="296">
        <v>0</v>
      </c>
      <c r="E110" s="296">
        <v>0</v>
      </c>
      <c r="F110" s="296">
        <v>0</v>
      </c>
      <c r="G110" s="296">
        <v>0</v>
      </c>
      <c r="H110" s="297">
        <v>0</v>
      </c>
    </row>
    <row r="111" spans="1:8" ht="78" customHeight="1" thickBot="1">
      <c r="A111" s="423" t="s">
        <v>298</v>
      </c>
      <c r="B111" s="406" t="s">
        <v>1373</v>
      </c>
      <c r="C111" s="460" t="s">
        <v>299</v>
      </c>
      <c r="D111" s="460" t="s">
        <v>299</v>
      </c>
      <c r="E111" s="460" t="s">
        <v>299</v>
      </c>
      <c r="F111" s="461" t="s">
        <v>299</v>
      </c>
      <c r="G111" s="461" t="s">
        <v>299</v>
      </c>
      <c r="H111" s="461" t="s">
        <v>299</v>
      </c>
    </row>
    <row r="112" spans="1:8" ht="33.75" customHeight="1">
      <c r="A112" s="9" t="s">
        <v>201</v>
      </c>
      <c r="B112" s="160" t="s">
        <v>300</v>
      </c>
      <c r="C112" s="161">
        <v>150000</v>
      </c>
      <c r="D112" s="173">
        <v>0</v>
      </c>
      <c r="E112" s="173">
        <v>0</v>
      </c>
      <c r="F112" s="173">
        <v>5000</v>
      </c>
      <c r="G112" s="173">
        <v>5000</v>
      </c>
      <c r="H112" s="294">
        <v>5000</v>
      </c>
    </row>
    <row r="113" spans="1:8" ht="22.5" customHeight="1">
      <c r="A113" s="11" t="s">
        <v>133</v>
      </c>
      <c r="B113" s="164"/>
      <c r="C113" s="165">
        <v>150000</v>
      </c>
      <c r="D113" s="175">
        <v>0</v>
      </c>
      <c r="E113" s="175">
        <v>0</v>
      </c>
      <c r="F113" s="175">
        <v>5000</v>
      </c>
      <c r="G113" s="175">
        <v>5000</v>
      </c>
      <c r="H113" s="295">
        <v>5000</v>
      </c>
    </row>
    <row r="114" spans="1:8">
      <c r="A114" s="11" t="s">
        <v>202</v>
      </c>
      <c r="B114" s="164"/>
      <c r="C114" s="165">
        <v>0</v>
      </c>
      <c r="D114" s="175">
        <v>0</v>
      </c>
      <c r="E114" s="175">
        <v>0</v>
      </c>
      <c r="F114" s="175">
        <v>0</v>
      </c>
      <c r="G114" s="175">
        <v>0</v>
      </c>
      <c r="H114" s="295">
        <v>0</v>
      </c>
    </row>
    <row r="115" spans="1:8" ht="15.75" thickBot="1">
      <c r="A115" s="13" t="s">
        <v>203</v>
      </c>
      <c r="B115" s="168"/>
      <c r="C115" s="473">
        <v>0</v>
      </c>
      <c r="D115" s="296">
        <v>0</v>
      </c>
      <c r="E115" s="296">
        <v>0</v>
      </c>
      <c r="F115" s="296">
        <v>0</v>
      </c>
      <c r="G115" s="296">
        <v>0</v>
      </c>
      <c r="H115" s="297">
        <v>0</v>
      </c>
    </row>
    <row r="116" spans="1:8" ht="113.25" thickBot="1">
      <c r="A116" s="423" t="s">
        <v>301</v>
      </c>
      <c r="B116" s="406" t="s">
        <v>1374</v>
      </c>
      <c r="C116" s="460" t="s">
        <v>1358</v>
      </c>
      <c r="D116" s="460" t="s">
        <v>1358</v>
      </c>
      <c r="E116" s="465" t="s">
        <v>302</v>
      </c>
      <c r="F116" s="465" t="s">
        <v>302</v>
      </c>
      <c r="G116" s="465" t="s">
        <v>302</v>
      </c>
      <c r="H116" s="465" t="s">
        <v>302</v>
      </c>
    </row>
    <row r="117" spans="1:8">
      <c r="A117" s="9" t="s">
        <v>201</v>
      </c>
      <c r="B117" s="160"/>
      <c r="C117" s="173"/>
      <c r="D117" s="173">
        <f>SUM(D118:D120)</f>
        <v>0</v>
      </c>
      <c r="E117" s="173">
        <f>SUM(E118:E120)</f>
        <v>0</v>
      </c>
      <c r="F117" s="173">
        <f>SUM(F118:F120)</f>
        <v>0</v>
      </c>
      <c r="G117" s="173">
        <f>SUM(G118:G120)</f>
        <v>0</v>
      </c>
      <c r="H117" s="174">
        <f t="shared" ref="H117" si="10">SUM(H118:H120)</f>
        <v>0</v>
      </c>
    </row>
    <row r="118" spans="1:8">
      <c r="A118" s="11" t="s">
        <v>133</v>
      </c>
      <c r="B118" s="164"/>
      <c r="C118" s="175"/>
      <c r="D118" s="175">
        <v>0</v>
      </c>
      <c r="E118" s="175">
        <v>0</v>
      </c>
      <c r="F118" s="175">
        <v>0</v>
      </c>
      <c r="G118" s="175">
        <v>0</v>
      </c>
      <c r="H118" s="176">
        <v>0</v>
      </c>
    </row>
    <row r="119" spans="1:8" ht="22.5" customHeight="1">
      <c r="A119" s="11" t="s">
        <v>202</v>
      </c>
      <c r="B119" s="164"/>
      <c r="C119" s="175"/>
      <c r="D119" s="175">
        <v>0</v>
      </c>
      <c r="E119" s="175">
        <v>0</v>
      </c>
      <c r="F119" s="175">
        <v>0</v>
      </c>
      <c r="G119" s="175">
        <v>0</v>
      </c>
      <c r="H119" s="176">
        <v>0</v>
      </c>
    </row>
    <row r="120" spans="1:8" ht="15.75" thickBot="1">
      <c r="A120" s="13" t="s">
        <v>203</v>
      </c>
      <c r="B120" s="168"/>
      <c r="C120" s="296"/>
      <c r="D120" s="296">
        <v>0</v>
      </c>
      <c r="E120" s="296">
        <v>0</v>
      </c>
      <c r="F120" s="296">
        <v>0</v>
      </c>
      <c r="G120" s="296">
        <v>0</v>
      </c>
      <c r="H120" s="434">
        <v>0</v>
      </c>
    </row>
    <row r="121" spans="1:8" ht="115.5" thickBot="1">
      <c r="A121" s="424" t="s">
        <v>303</v>
      </c>
      <c r="B121" s="425" t="s">
        <v>304</v>
      </c>
      <c r="C121" s="446" t="s">
        <v>1375</v>
      </c>
      <c r="D121" s="446" t="s">
        <v>1376</v>
      </c>
      <c r="E121" s="446" t="s">
        <v>1377</v>
      </c>
      <c r="F121" s="447" t="s">
        <v>1378</v>
      </c>
      <c r="G121" s="447" t="s">
        <v>1379</v>
      </c>
      <c r="H121" s="448" t="s">
        <v>1380</v>
      </c>
    </row>
    <row r="122" spans="1:8">
      <c r="A122" s="9" t="s">
        <v>201</v>
      </c>
      <c r="B122" s="160"/>
      <c r="C122" s="173"/>
      <c r="D122" s="173">
        <f>SUM(D123:D125)</f>
        <v>0</v>
      </c>
      <c r="E122" s="173">
        <f>SUM(E123:E125)</f>
        <v>0</v>
      </c>
      <c r="F122" s="173">
        <f>SUM(F123:F125)</f>
        <v>0</v>
      </c>
      <c r="G122" s="173">
        <f>SUM(G123:G125)</f>
        <v>0</v>
      </c>
      <c r="H122" s="174">
        <f t="shared" ref="H122" si="11">SUM(H123:H125)</f>
        <v>0</v>
      </c>
    </row>
    <row r="123" spans="1:8" ht="15" customHeight="1">
      <c r="A123" s="11" t="s">
        <v>133</v>
      </c>
      <c r="B123" s="164"/>
      <c r="C123" s="175"/>
      <c r="D123" s="175">
        <v>0</v>
      </c>
      <c r="E123" s="175">
        <v>0</v>
      </c>
      <c r="F123" s="175">
        <v>0</v>
      </c>
      <c r="G123" s="175">
        <v>0</v>
      </c>
      <c r="H123" s="176">
        <v>0</v>
      </c>
    </row>
    <row r="124" spans="1:8" ht="25.5" customHeight="1">
      <c r="A124" s="11" t="s">
        <v>202</v>
      </c>
      <c r="B124" s="164"/>
      <c r="C124" s="175"/>
      <c r="D124" s="175">
        <v>0</v>
      </c>
      <c r="E124" s="175">
        <v>0</v>
      </c>
      <c r="F124" s="175">
        <v>0</v>
      </c>
      <c r="G124" s="175">
        <v>0</v>
      </c>
      <c r="H124" s="176">
        <v>0</v>
      </c>
    </row>
    <row r="125" spans="1:8" ht="15.75" thickBot="1">
      <c r="A125" s="13" t="s">
        <v>203</v>
      </c>
      <c r="B125" s="168"/>
      <c r="C125" s="296"/>
      <c r="D125" s="296">
        <v>0</v>
      </c>
      <c r="E125" s="296">
        <v>0</v>
      </c>
      <c r="F125" s="296">
        <v>0</v>
      </c>
      <c r="G125" s="296">
        <v>0</v>
      </c>
      <c r="H125" s="434">
        <v>0</v>
      </c>
    </row>
    <row r="126" spans="1:8" ht="125.25" customHeight="1" thickBot="1">
      <c r="A126" s="423" t="s">
        <v>305</v>
      </c>
      <c r="B126" s="406" t="s">
        <v>306</v>
      </c>
      <c r="C126" s="460" t="s">
        <v>307</v>
      </c>
      <c r="D126" s="460" t="s">
        <v>308</v>
      </c>
      <c r="E126" s="460" t="s">
        <v>309</v>
      </c>
      <c r="F126" s="460" t="s">
        <v>310</v>
      </c>
      <c r="G126" s="460" t="s">
        <v>310</v>
      </c>
      <c r="H126" s="460" t="s">
        <v>310</v>
      </c>
    </row>
    <row r="127" spans="1:8" ht="22.5" customHeight="1">
      <c r="A127" s="9" t="s">
        <v>201</v>
      </c>
      <c r="B127" s="160"/>
      <c r="C127" s="173"/>
      <c r="D127" s="173">
        <f>SUM(D128:D130)</f>
        <v>0</v>
      </c>
      <c r="E127" s="173">
        <f>SUM(E128:E130)</f>
        <v>0</v>
      </c>
      <c r="F127" s="173">
        <f>SUM(F128:F130)</f>
        <v>0</v>
      </c>
      <c r="G127" s="173">
        <f>SUM(G128:G130)</f>
        <v>0</v>
      </c>
      <c r="H127" s="174">
        <f t="shared" ref="H127" si="12">SUM(H128:H130)</f>
        <v>0</v>
      </c>
    </row>
    <row r="128" spans="1:8">
      <c r="A128" s="11" t="s">
        <v>133</v>
      </c>
      <c r="B128" s="164"/>
      <c r="C128" s="175"/>
      <c r="D128" s="175">
        <v>0</v>
      </c>
      <c r="E128" s="175">
        <v>0</v>
      </c>
      <c r="F128" s="175">
        <v>0</v>
      </c>
      <c r="G128" s="175">
        <v>0</v>
      </c>
      <c r="H128" s="176">
        <v>0</v>
      </c>
    </row>
    <row r="129" spans="1:8" ht="15" customHeight="1">
      <c r="A129" s="11" t="s">
        <v>202</v>
      </c>
      <c r="B129" s="164"/>
      <c r="C129" s="175"/>
      <c r="D129" s="175">
        <v>0</v>
      </c>
      <c r="E129" s="175">
        <v>0</v>
      </c>
      <c r="F129" s="175">
        <v>0</v>
      </c>
      <c r="G129" s="175">
        <v>0</v>
      </c>
      <c r="H129" s="176">
        <v>0</v>
      </c>
    </row>
    <row r="130" spans="1:8" ht="15.75" thickBot="1">
      <c r="A130" s="13" t="s">
        <v>203</v>
      </c>
      <c r="B130" s="168"/>
      <c r="C130" s="296"/>
      <c r="D130" s="296">
        <v>0</v>
      </c>
      <c r="E130" s="296">
        <v>0</v>
      </c>
      <c r="F130" s="296">
        <v>0</v>
      </c>
      <c r="G130" s="296">
        <v>0</v>
      </c>
      <c r="H130" s="434">
        <v>0</v>
      </c>
    </row>
    <row r="131" spans="1:8" ht="110.25" customHeight="1" thickBot="1">
      <c r="A131" s="424" t="s">
        <v>311</v>
      </c>
      <c r="B131" s="425" t="s">
        <v>312</v>
      </c>
      <c r="C131" s="446" t="s">
        <v>313</v>
      </c>
      <c r="D131" s="446" t="s">
        <v>314</v>
      </c>
      <c r="E131" s="446" t="s">
        <v>314</v>
      </c>
      <c r="F131" s="446" t="s">
        <v>314</v>
      </c>
      <c r="G131" s="446" t="s">
        <v>314</v>
      </c>
      <c r="H131" s="448" t="s">
        <v>314</v>
      </c>
    </row>
    <row r="132" spans="1:8">
      <c r="A132" s="9" t="s">
        <v>201</v>
      </c>
      <c r="B132" s="160"/>
      <c r="C132" s="173"/>
      <c r="D132" s="173">
        <f>SUM(D133:D135)</f>
        <v>0</v>
      </c>
      <c r="E132" s="173">
        <f>SUM(E133:E135)</f>
        <v>0</v>
      </c>
      <c r="F132" s="173">
        <f>SUM(F133:F135)</f>
        <v>0</v>
      </c>
      <c r="G132" s="173">
        <f>SUM(G133:G135)</f>
        <v>0</v>
      </c>
      <c r="H132" s="174">
        <f t="shared" ref="H132" si="13">SUM(H133:H135)</f>
        <v>0</v>
      </c>
    </row>
    <row r="133" spans="1:8" ht="22.5" customHeight="1">
      <c r="A133" s="11" t="s">
        <v>133</v>
      </c>
      <c r="B133" s="164"/>
      <c r="C133" s="175"/>
      <c r="D133" s="175">
        <v>0</v>
      </c>
      <c r="E133" s="175">
        <v>0</v>
      </c>
      <c r="F133" s="175">
        <v>0</v>
      </c>
      <c r="G133" s="175">
        <v>0</v>
      </c>
      <c r="H133" s="176">
        <v>0</v>
      </c>
    </row>
    <row r="134" spans="1:8">
      <c r="A134" s="11" t="s">
        <v>202</v>
      </c>
      <c r="B134" s="164"/>
      <c r="C134" s="175"/>
      <c r="D134" s="175">
        <v>0</v>
      </c>
      <c r="E134" s="175">
        <v>0</v>
      </c>
      <c r="F134" s="175">
        <v>0</v>
      </c>
      <c r="G134" s="175">
        <v>0</v>
      </c>
      <c r="H134" s="176">
        <v>0</v>
      </c>
    </row>
    <row r="135" spans="1:8" ht="15.75" thickBot="1">
      <c r="A135" s="13" t="s">
        <v>203</v>
      </c>
      <c r="B135" s="168"/>
      <c r="C135" s="296"/>
      <c r="D135" s="296">
        <v>0</v>
      </c>
      <c r="E135" s="296">
        <v>0</v>
      </c>
      <c r="F135" s="296">
        <v>0</v>
      </c>
      <c r="G135" s="296">
        <v>0</v>
      </c>
      <c r="H135" s="434">
        <v>0</v>
      </c>
    </row>
    <row r="136" spans="1:8" ht="135.75" thickBot="1">
      <c r="A136" s="424" t="s">
        <v>315</v>
      </c>
      <c r="B136" s="425" t="s">
        <v>316</v>
      </c>
      <c r="C136" s="446" t="s">
        <v>1264</v>
      </c>
      <c r="D136" s="446" t="s">
        <v>1264</v>
      </c>
      <c r="E136" s="446" t="s">
        <v>1264</v>
      </c>
      <c r="F136" s="447" t="s">
        <v>1264</v>
      </c>
      <c r="G136" s="447" t="s">
        <v>1264</v>
      </c>
      <c r="H136" s="448" t="s">
        <v>1264</v>
      </c>
    </row>
    <row r="137" spans="1:8">
      <c r="A137" s="9" t="s">
        <v>201</v>
      </c>
      <c r="B137" s="160"/>
      <c r="C137" s="173"/>
      <c r="D137" s="173">
        <f>SUM(D138:D140)</f>
        <v>0</v>
      </c>
      <c r="E137" s="173">
        <f>SUM(E138:E140)</f>
        <v>0</v>
      </c>
      <c r="F137" s="173">
        <f>SUM(F138:F140)</f>
        <v>0</v>
      </c>
      <c r="G137" s="173">
        <f>SUM(G138:G140)</f>
        <v>0</v>
      </c>
      <c r="H137" s="174">
        <f t="shared" ref="H137" si="14">SUM(H138:H140)</f>
        <v>0</v>
      </c>
    </row>
    <row r="138" spans="1:8">
      <c r="A138" s="11" t="s">
        <v>133</v>
      </c>
      <c r="B138" s="164"/>
      <c r="C138" s="175"/>
      <c r="D138" s="175">
        <v>0</v>
      </c>
      <c r="E138" s="175">
        <v>0</v>
      </c>
      <c r="F138" s="175">
        <v>0</v>
      </c>
      <c r="G138" s="175">
        <v>0</v>
      </c>
      <c r="H138" s="176">
        <v>0</v>
      </c>
    </row>
    <row r="139" spans="1:8" ht="22.5" customHeight="1">
      <c r="A139" s="11" t="s">
        <v>202</v>
      </c>
      <c r="B139" s="164"/>
      <c r="C139" s="175"/>
      <c r="D139" s="175">
        <v>0</v>
      </c>
      <c r="E139" s="175">
        <v>0</v>
      </c>
      <c r="F139" s="175">
        <v>0</v>
      </c>
      <c r="G139" s="175">
        <v>0</v>
      </c>
      <c r="H139" s="176">
        <v>0</v>
      </c>
    </row>
    <row r="140" spans="1:8" ht="15.75" thickBot="1">
      <c r="A140" s="13" t="s">
        <v>203</v>
      </c>
      <c r="B140" s="168"/>
      <c r="C140" s="296"/>
      <c r="D140" s="296">
        <v>0</v>
      </c>
      <c r="E140" s="296">
        <v>0</v>
      </c>
      <c r="F140" s="296">
        <v>0</v>
      </c>
      <c r="G140" s="296">
        <v>0</v>
      </c>
      <c r="H140" s="434">
        <v>0</v>
      </c>
    </row>
    <row r="141" spans="1:8" ht="118.5" customHeight="1" thickBot="1">
      <c r="A141" s="424" t="s">
        <v>317</v>
      </c>
      <c r="B141" s="425" t="s">
        <v>318</v>
      </c>
      <c r="C141" s="446" t="s">
        <v>1265</v>
      </c>
      <c r="D141" s="446" t="s">
        <v>1265</v>
      </c>
      <c r="E141" s="446" t="s">
        <v>1265</v>
      </c>
      <c r="F141" s="447" t="s">
        <v>1265</v>
      </c>
      <c r="G141" s="447" t="s">
        <v>1265</v>
      </c>
      <c r="H141" s="448" t="s">
        <v>1265</v>
      </c>
    </row>
    <row r="142" spans="1:8">
      <c r="A142" s="9" t="s">
        <v>201</v>
      </c>
      <c r="B142" s="160"/>
      <c r="C142" s="173"/>
      <c r="D142" s="173">
        <f>SUM(D143:D145)</f>
        <v>0</v>
      </c>
      <c r="E142" s="173">
        <f>SUM(E143:E145)</f>
        <v>0</v>
      </c>
      <c r="F142" s="173">
        <f>SUM(F143:F145)</f>
        <v>0</v>
      </c>
      <c r="G142" s="173">
        <f>SUM(G143:G145)</f>
        <v>0</v>
      </c>
      <c r="H142" s="174">
        <f t="shared" ref="H142" si="15">SUM(H143:H145)</f>
        <v>0</v>
      </c>
    </row>
    <row r="143" spans="1:8">
      <c r="A143" s="11" t="s">
        <v>133</v>
      </c>
      <c r="B143" s="164"/>
      <c r="C143" s="175"/>
      <c r="D143" s="175">
        <v>0</v>
      </c>
      <c r="E143" s="175">
        <v>0</v>
      </c>
      <c r="F143" s="175">
        <v>0</v>
      </c>
      <c r="G143" s="175">
        <v>0</v>
      </c>
      <c r="H143" s="176">
        <v>0</v>
      </c>
    </row>
    <row r="144" spans="1:8">
      <c r="A144" s="11" t="s">
        <v>202</v>
      </c>
      <c r="B144" s="164"/>
      <c r="C144" s="175"/>
      <c r="D144" s="175">
        <v>0</v>
      </c>
      <c r="E144" s="175">
        <v>0</v>
      </c>
      <c r="F144" s="175">
        <v>0</v>
      </c>
      <c r="G144" s="175">
        <v>0</v>
      </c>
      <c r="H144" s="176">
        <v>0</v>
      </c>
    </row>
    <row r="145" spans="1:8" ht="23.25" customHeight="1" thickBot="1">
      <c r="A145" s="13" t="s">
        <v>203</v>
      </c>
      <c r="B145" s="168"/>
      <c r="C145" s="296"/>
      <c r="D145" s="296">
        <v>0</v>
      </c>
      <c r="E145" s="296">
        <v>0</v>
      </c>
      <c r="F145" s="296">
        <v>0</v>
      </c>
      <c r="G145" s="296">
        <v>0</v>
      </c>
      <c r="H145" s="434">
        <v>0</v>
      </c>
    </row>
    <row r="146" spans="1:8" ht="160.5" customHeight="1" thickBot="1">
      <c r="A146" s="427" t="s">
        <v>319</v>
      </c>
      <c r="B146" s="425" t="s">
        <v>320</v>
      </c>
      <c r="C146" s="466" t="s">
        <v>321</v>
      </c>
      <c r="D146" s="466" t="s">
        <v>321</v>
      </c>
      <c r="E146" s="466" t="s">
        <v>322</v>
      </c>
      <c r="F146" s="467" t="s">
        <v>323</v>
      </c>
      <c r="G146" s="467" t="s">
        <v>1359</v>
      </c>
      <c r="H146" s="468" t="s">
        <v>1360</v>
      </c>
    </row>
    <row r="147" spans="1:8" ht="15" customHeight="1">
      <c r="A147" s="9" t="s">
        <v>201</v>
      </c>
      <c r="B147" s="160"/>
      <c r="C147" s="161">
        <v>50000</v>
      </c>
      <c r="D147" s="161">
        <v>28000</v>
      </c>
      <c r="E147" s="173">
        <v>0</v>
      </c>
      <c r="F147" s="173">
        <v>50000</v>
      </c>
      <c r="G147" s="173">
        <v>50000</v>
      </c>
      <c r="H147" s="294">
        <v>50000</v>
      </c>
    </row>
    <row r="148" spans="1:8">
      <c r="A148" s="11" t="s">
        <v>133</v>
      </c>
      <c r="B148" s="164"/>
      <c r="C148" s="165">
        <v>0</v>
      </c>
      <c r="D148" s="165">
        <v>28000</v>
      </c>
      <c r="E148" s="175">
        <v>0</v>
      </c>
      <c r="F148" s="175">
        <v>0</v>
      </c>
      <c r="G148" s="175">
        <v>0</v>
      </c>
      <c r="H148" s="295">
        <v>0</v>
      </c>
    </row>
    <row r="149" spans="1:8">
      <c r="A149" s="11" t="s">
        <v>202</v>
      </c>
      <c r="B149" s="164"/>
      <c r="C149" s="165">
        <v>50000</v>
      </c>
      <c r="D149" s="165">
        <v>0</v>
      </c>
      <c r="E149" s="175">
        <v>0</v>
      </c>
      <c r="F149" s="175">
        <v>0</v>
      </c>
      <c r="G149" s="175">
        <v>0</v>
      </c>
      <c r="H149" s="295">
        <v>0</v>
      </c>
    </row>
    <row r="150" spans="1:8" ht="15.75" thickBot="1">
      <c r="A150" s="13" t="s">
        <v>203</v>
      </c>
      <c r="B150" s="168"/>
      <c r="C150" s="473">
        <v>0</v>
      </c>
      <c r="D150" s="473">
        <v>0</v>
      </c>
      <c r="E150" s="296">
        <v>0</v>
      </c>
      <c r="F150" s="296">
        <v>50000</v>
      </c>
      <c r="G150" s="296">
        <v>50000</v>
      </c>
      <c r="H150" s="297">
        <v>50000</v>
      </c>
    </row>
    <row r="151" spans="1:8" ht="101.25" customHeight="1">
      <c r="A151" s="407" t="s">
        <v>1365</v>
      </c>
      <c r="B151" s="405" t="s">
        <v>324</v>
      </c>
      <c r="C151" s="469"/>
      <c r="D151" s="469"/>
      <c r="E151" s="470" t="s">
        <v>325</v>
      </c>
      <c r="F151" s="471" t="s">
        <v>326</v>
      </c>
      <c r="G151" s="471" t="s">
        <v>326</v>
      </c>
      <c r="H151" s="472" t="s">
        <v>326</v>
      </c>
    </row>
    <row r="152" spans="1:8" ht="124.5" thickBot="1">
      <c r="A152" s="408" t="s">
        <v>1366</v>
      </c>
      <c r="B152" s="406" t="s">
        <v>327</v>
      </c>
      <c r="C152" s="451" t="s">
        <v>328</v>
      </c>
      <c r="D152" s="451" t="s">
        <v>328</v>
      </c>
      <c r="E152" s="451" t="s">
        <v>328</v>
      </c>
      <c r="F152" s="451" t="s">
        <v>328</v>
      </c>
      <c r="G152" s="451" t="s">
        <v>328</v>
      </c>
      <c r="H152" s="452" t="s">
        <v>328</v>
      </c>
    </row>
    <row r="153" spans="1:8">
      <c r="A153" s="9" t="s">
        <v>201</v>
      </c>
      <c r="B153" s="160"/>
      <c r="C153" s="161">
        <v>0</v>
      </c>
      <c r="D153" s="173">
        <v>28000</v>
      </c>
      <c r="E153" s="173">
        <v>0</v>
      </c>
      <c r="F153" s="173">
        <v>50000</v>
      </c>
      <c r="G153" s="173">
        <v>50000</v>
      </c>
      <c r="H153" s="173">
        <v>50000</v>
      </c>
    </row>
    <row r="154" spans="1:8">
      <c r="A154" s="11" t="s">
        <v>133</v>
      </c>
      <c r="B154" s="164"/>
      <c r="C154" s="165">
        <v>0</v>
      </c>
      <c r="D154" s="175">
        <v>28000</v>
      </c>
      <c r="E154" s="175">
        <v>0</v>
      </c>
      <c r="F154" s="175">
        <v>0</v>
      </c>
      <c r="G154" s="175">
        <v>0</v>
      </c>
      <c r="H154" s="175">
        <v>0</v>
      </c>
    </row>
    <row r="155" spans="1:8">
      <c r="A155" s="11" t="s">
        <v>202</v>
      </c>
      <c r="B155" s="164"/>
      <c r="C155" s="165">
        <v>0</v>
      </c>
      <c r="D155" s="175">
        <v>0</v>
      </c>
      <c r="E155" s="175">
        <v>0</v>
      </c>
      <c r="F155" s="175">
        <v>0</v>
      </c>
      <c r="G155" s="175">
        <v>0</v>
      </c>
      <c r="H155" s="175">
        <v>0</v>
      </c>
    </row>
    <row r="156" spans="1:8" ht="15.75" thickBot="1">
      <c r="A156" s="13" t="s">
        <v>203</v>
      </c>
      <c r="B156" s="168"/>
      <c r="C156" s="473">
        <v>0</v>
      </c>
      <c r="D156" s="296">
        <v>0</v>
      </c>
      <c r="E156" s="296">
        <v>0</v>
      </c>
      <c r="F156" s="296">
        <v>50000</v>
      </c>
      <c r="G156" s="296">
        <v>50000</v>
      </c>
      <c r="H156" s="296">
        <v>50000</v>
      </c>
    </row>
    <row r="157" spans="1:8" ht="113.25" customHeight="1" thickBot="1">
      <c r="A157" s="424" t="s">
        <v>329</v>
      </c>
      <c r="B157" s="425" t="s">
        <v>330</v>
      </c>
      <c r="C157" s="446" t="s">
        <v>332</v>
      </c>
      <c r="D157" s="446" t="s">
        <v>333</v>
      </c>
      <c r="E157" s="446" t="s">
        <v>334</v>
      </c>
      <c r="F157" s="446" t="s">
        <v>334</v>
      </c>
      <c r="G157" s="446" t="s">
        <v>334</v>
      </c>
      <c r="H157" s="448" t="s">
        <v>334</v>
      </c>
    </row>
    <row r="158" spans="1:8">
      <c r="A158" s="9" t="s">
        <v>201</v>
      </c>
      <c r="B158" s="160"/>
      <c r="C158" s="173"/>
      <c r="D158" s="173">
        <f>SUM(D159:D161)</f>
        <v>0</v>
      </c>
      <c r="E158" s="173">
        <f>SUM(E159:E161)</f>
        <v>0</v>
      </c>
      <c r="F158" s="173">
        <f>SUM(F159:F161)</f>
        <v>0</v>
      </c>
      <c r="G158" s="173">
        <f>SUM(G159:G161)</f>
        <v>0</v>
      </c>
      <c r="H158" s="174">
        <f t="shared" ref="H158" si="16">SUM(H159:H161)</f>
        <v>0</v>
      </c>
    </row>
    <row r="159" spans="1:8">
      <c r="A159" s="11" t="s">
        <v>133</v>
      </c>
      <c r="B159" s="164"/>
      <c r="C159" s="175"/>
      <c r="D159" s="175">
        <v>0</v>
      </c>
      <c r="E159" s="175">
        <v>0</v>
      </c>
      <c r="F159" s="175">
        <v>0</v>
      </c>
      <c r="G159" s="175">
        <v>0</v>
      </c>
      <c r="H159" s="176">
        <v>0</v>
      </c>
    </row>
    <row r="160" spans="1:8">
      <c r="A160" s="11" t="s">
        <v>202</v>
      </c>
      <c r="B160" s="164"/>
      <c r="C160" s="175"/>
      <c r="D160" s="175">
        <v>0</v>
      </c>
      <c r="E160" s="175">
        <v>0</v>
      </c>
      <c r="F160" s="175">
        <v>0</v>
      </c>
      <c r="G160" s="175">
        <v>0</v>
      </c>
      <c r="H160" s="176">
        <v>0</v>
      </c>
    </row>
    <row r="161" spans="1:8" ht="15.75" thickBot="1">
      <c r="A161" s="13" t="s">
        <v>203</v>
      </c>
      <c r="B161" s="168"/>
      <c r="C161" s="296"/>
      <c r="D161" s="296">
        <v>0</v>
      </c>
      <c r="E161" s="296">
        <v>0</v>
      </c>
      <c r="F161" s="296">
        <v>0</v>
      </c>
      <c r="G161" s="296">
        <v>0</v>
      </c>
      <c r="H161" s="434">
        <v>0</v>
      </c>
    </row>
    <row r="162" spans="1:8" ht="96.75" customHeight="1" thickBot="1">
      <c r="A162" s="424" t="s">
        <v>1386</v>
      </c>
      <c r="B162" s="425" t="s">
        <v>331</v>
      </c>
      <c r="C162" s="446" t="s">
        <v>1361</v>
      </c>
      <c r="D162" s="446" t="s">
        <v>1361</v>
      </c>
      <c r="E162" s="446" t="s">
        <v>1361</v>
      </c>
      <c r="F162" s="447" t="s">
        <v>1361</v>
      </c>
      <c r="G162" s="447" t="s">
        <v>1361</v>
      </c>
      <c r="H162" s="448" t="s">
        <v>1361</v>
      </c>
    </row>
    <row r="163" spans="1:8" ht="22.5" customHeight="1">
      <c r="A163" s="9" t="s">
        <v>201</v>
      </c>
      <c r="B163" s="160"/>
      <c r="C163" s="160"/>
      <c r="D163" s="173">
        <f>SUM(D164:D166)</f>
        <v>0</v>
      </c>
      <c r="E163" s="173">
        <f>SUM(E164:E166)</f>
        <v>50000</v>
      </c>
      <c r="F163" s="173">
        <f>SUM(F164:F166)</f>
        <v>0</v>
      </c>
      <c r="G163" s="173">
        <f>SUM(G164:G166)</f>
        <v>0</v>
      </c>
      <c r="H163" s="294">
        <f t="shared" ref="H163" si="17">SUM(H164:H166)</f>
        <v>0</v>
      </c>
    </row>
    <row r="164" spans="1:8">
      <c r="A164" s="11" t="s">
        <v>133</v>
      </c>
      <c r="B164" s="164"/>
      <c r="C164" s="164"/>
      <c r="D164" s="175">
        <f>D169+D174+D179</f>
        <v>0</v>
      </c>
      <c r="E164" s="175">
        <v>0</v>
      </c>
      <c r="F164" s="175">
        <v>0</v>
      </c>
      <c r="G164" s="175">
        <v>0</v>
      </c>
      <c r="H164" s="295">
        <v>0</v>
      </c>
    </row>
    <row r="165" spans="1:8" ht="15" customHeight="1">
      <c r="A165" s="11" t="s">
        <v>202</v>
      </c>
      <c r="B165" s="164"/>
      <c r="C165" s="164"/>
      <c r="D165" s="175">
        <v>0</v>
      </c>
      <c r="E165" s="175">
        <v>50000</v>
      </c>
      <c r="F165" s="175">
        <v>0</v>
      </c>
      <c r="G165" s="175">
        <v>0</v>
      </c>
      <c r="H165" s="295">
        <v>0</v>
      </c>
    </row>
    <row r="166" spans="1:8" ht="15.75" thickBot="1">
      <c r="A166" s="13" t="s">
        <v>203</v>
      </c>
      <c r="B166" s="168"/>
      <c r="C166" s="168"/>
      <c r="D166" s="296">
        <f>D171+D176+D181</f>
        <v>0</v>
      </c>
      <c r="E166" s="296">
        <v>0</v>
      </c>
      <c r="F166" s="296">
        <v>0</v>
      </c>
      <c r="G166" s="296">
        <v>0</v>
      </c>
      <c r="H166" s="297">
        <v>0</v>
      </c>
    </row>
    <row r="167" spans="1:8" ht="94.5" customHeight="1" thickBot="1">
      <c r="A167" s="427" t="s">
        <v>335</v>
      </c>
      <c r="B167" s="425" t="s">
        <v>336</v>
      </c>
      <c r="C167" s="466" t="s">
        <v>1266</v>
      </c>
      <c r="D167" s="466" t="s">
        <v>1266</v>
      </c>
      <c r="E167" s="466" t="s">
        <v>1266</v>
      </c>
      <c r="F167" s="467" t="s">
        <v>1266</v>
      </c>
      <c r="G167" s="467" t="s">
        <v>1266</v>
      </c>
      <c r="H167" s="468" t="s">
        <v>1266</v>
      </c>
    </row>
    <row r="168" spans="1:8">
      <c r="A168" s="9" t="s">
        <v>201</v>
      </c>
      <c r="B168" s="160"/>
      <c r="C168" s="161">
        <v>50000</v>
      </c>
      <c r="D168" s="173">
        <v>0</v>
      </c>
      <c r="E168" s="173">
        <v>0</v>
      </c>
      <c r="F168" s="173">
        <v>0</v>
      </c>
      <c r="G168" s="173">
        <v>0</v>
      </c>
      <c r="H168" s="294">
        <v>0</v>
      </c>
    </row>
    <row r="169" spans="1:8" ht="22.5" customHeight="1">
      <c r="A169" s="11" t="s">
        <v>133</v>
      </c>
      <c r="B169" s="164"/>
      <c r="C169" s="165">
        <v>50000</v>
      </c>
      <c r="D169" s="175">
        <v>0</v>
      </c>
      <c r="E169" s="175">
        <v>0</v>
      </c>
      <c r="F169" s="175">
        <v>0</v>
      </c>
      <c r="G169" s="175">
        <v>0</v>
      </c>
      <c r="H169" s="295">
        <v>0</v>
      </c>
    </row>
    <row r="170" spans="1:8">
      <c r="A170" s="11" t="s">
        <v>202</v>
      </c>
      <c r="B170" s="164"/>
      <c r="C170" s="165">
        <v>0</v>
      </c>
      <c r="D170" s="175">
        <v>0</v>
      </c>
      <c r="E170" s="175">
        <v>0</v>
      </c>
      <c r="F170" s="175">
        <v>0</v>
      </c>
      <c r="G170" s="175">
        <v>0</v>
      </c>
      <c r="H170" s="295">
        <v>0</v>
      </c>
    </row>
    <row r="171" spans="1:8" ht="15.75" thickBot="1">
      <c r="A171" s="13" t="s">
        <v>203</v>
      </c>
      <c r="B171" s="168"/>
      <c r="C171" s="473">
        <v>0</v>
      </c>
      <c r="D171" s="296">
        <v>0</v>
      </c>
      <c r="E171" s="296">
        <v>0</v>
      </c>
      <c r="F171" s="296">
        <v>0</v>
      </c>
      <c r="G171" s="296">
        <v>0</v>
      </c>
      <c r="H171" s="297">
        <v>0</v>
      </c>
    </row>
    <row r="172" spans="1:8" ht="124.5" thickBot="1">
      <c r="A172" s="424" t="s">
        <v>337</v>
      </c>
      <c r="B172" s="425" t="s">
        <v>338</v>
      </c>
      <c r="C172" s="446" t="s">
        <v>339</v>
      </c>
      <c r="D172" s="446" t="s">
        <v>1362</v>
      </c>
      <c r="E172" s="446" t="s">
        <v>1362</v>
      </c>
      <c r="F172" s="447" t="s">
        <v>1362</v>
      </c>
      <c r="G172" s="447" t="s">
        <v>1362</v>
      </c>
      <c r="H172" s="448" t="s">
        <v>1362</v>
      </c>
    </row>
    <row r="173" spans="1:8">
      <c r="A173" s="9" t="s">
        <v>201</v>
      </c>
      <c r="B173" s="160"/>
      <c r="C173" s="173"/>
      <c r="D173" s="173">
        <f>SUM(D174:D176)</f>
        <v>0</v>
      </c>
      <c r="E173" s="173">
        <f>SUM(E174:E176)</f>
        <v>0</v>
      </c>
      <c r="F173" s="173">
        <f>SUM(F174:F176)</f>
        <v>0</v>
      </c>
      <c r="G173" s="173">
        <f>SUM(G174:G176)</f>
        <v>0</v>
      </c>
      <c r="H173" s="174">
        <f t="shared" ref="H173" si="18">SUM(H174:H176)</f>
        <v>0</v>
      </c>
    </row>
    <row r="174" spans="1:8">
      <c r="A174" s="11" t="s">
        <v>133</v>
      </c>
      <c r="B174" s="164"/>
      <c r="C174" s="175"/>
      <c r="D174" s="175">
        <v>0</v>
      </c>
      <c r="E174" s="175">
        <v>0</v>
      </c>
      <c r="F174" s="175">
        <v>0</v>
      </c>
      <c r="G174" s="175">
        <v>0</v>
      </c>
      <c r="H174" s="176">
        <v>0</v>
      </c>
    </row>
    <row r="175" spans="1:8">
      <c r="A175" s="11" t="s">
        <v>202</v>
      </c>
      <c r="B175" s="164"/>
      <c r="C175" s="175"/>
      <c r="D175" s="175">
        <v>0</v>
      </c>
      <c r="E175" s="175">
        <v>0</v>
      </c>
      <c r="F175" s="175">
        <v>0</v>
      </c>
      <c r="G175" s="175">
        <v>0</v>
      </c>
      <c r="H175" s="176">
        <v>0</v>
      </c>
    </row>
    <row r="176" spans="1:8" ht="23.25" customHeight="1" thickBot="1">
      <c r="A176" s="13" t="s">
        <v>203</v>
      </c>
      <c r="B176" s="168"/>
      <c r="C176" s="296"/>
      <c r="D176" s="296">
        <v>0</v>
      </c>
      <c r="E176" s="296">
        <v>0</v>
      </c>
      <c r="F176" s="296">
        <v>0</v>
      </c>
      <c r="G176" s="296">
        <v>0</v>
      </c>
      <c r="H176" s="434">
        <v>0</v>
      </c>
    </row>
    <row r="177" spans="1:8" ht="110.25" customHeight="1" thickBot="1">
      <c r="A177" s="424" t="s">
        <v>340</v>
      </c>
      <c r="B177" s="425" t="s">
        <v>341</v>
      </c>
      <c r="C177" s="446" t="s">
        <v>1381</v>
      </c>
      <c r="D177" s="446" t="s">
        <v>1382</v>
      </c>
      <c r="E177" s="446" t="s">
        <v>1382</v>
      </c>
      <c r="F177" s="447" t="s">
        <v>1382</v>
      </c>
      <c r="G177" s="447" t="s">
        <v>1382</v>
      </c>
      <c r="H177" s="448" t="s">
        <v>1382</v>
      </c>
    </row>
    <row r="178" spans="1:8">
      <c r="A178" s="9" t="s">
        <v>201</v>
      </c>
      <c r="B178" s="160"/>
      <c r="C178" s="173"/>
      <c r="D178" s="173">
        <f>SUM(D179:D181)</f>
        <v>0</v>
      </c>
      <c r="E178" s="173">
        <f>SUM(E179:E181)</f>
        <v>0</v>
      </c>
      <c r="F178" s="173">
        <f>SUM(F179:F181)</f>
        <v>0</v>
      </c>
      <c r="G178" s="173">
        <f>SUM(G179:G181)</f>
        <v>0</v>
      </c>
      <c r="H178" s="174">
        <f t="shared" ref="H178" si="19">SUM(H179:H181)</f>
        <v>0</v>
      </c>
    </row>
    <row r="179" spans="1:8">
      <c r="A179" s="11" t="s">
        <v>133</v>
      </c>
      <c r="B179" s="164"/>
      <c r="C179" s="175"/>
      <c r="D179" s="175">
        <v>0</v>
      </c>
      <c r="E179" s="175">
        <v>0</v>
      </c>
      <c r="F179" s="175">
        <v>0</v>
      </c>
      <c r="G179" s="175">
        <v>0</v>
      </c>
      <c r="H179" s="176">
        <v>0</v>
      </c>
    </row>
    <row r="180" spans="1:8">
      <c r="A180" s="11" t="s">
        <v>202</v>
      </c>
      <c r="B180" s="164"/>
      <c r="C180" s="175"/>
      <c r="D180" s="175">
        <v>0</v>
      </c>
      <c r="E180" s="175">
        <v>0</v>
      </c>
      <c r="F180" s="175">
        <v>0</v>
      </c>
      <c r="G180" s="175">
        <v>0</v>
      </c>
      <c r="H180" s="176">
        <v>0</v>
      </c>
    </row>
    <row r="181" spans="1:8" ht="15.75" thickBot="1">
      <c r="A181" s="13" t="s">
        <v>203</v>
      </c>
      <c r="B181" s="168"/>
      <c r="C181" s="296"/>
      <c r="D181" s="296">
        <v>0</v>
      </c>
      <c r="E181" s="296">
        <v>0</v>
      </c>
      <c r="F181" s="296">
        <v>0</v>
      </c>
      <c r="G181" s="296">
        <v>0</v>
      </c>
      <c r="H181" s="434">
        <v>0</v>
      </c>
    </row>
    <row r="182" spans="1:8" ht="124.5" thickBot="1">
      <c r="A182" s="424" t="s">
        <v>342</v>
      </c>
      <c r="B182" s="425" t="s">
        <v>343</v>
      </c>
      <c r="C182" s="446" t="s">
        <v>1363</v>
      </c>
      <c r="D182" s="446" t="s">
        <v>1364</v>
      </c>
      <c r="E182" s="446" t="s">
        <v>1364</v>
      </c>
      <c r="F182" s="447" t="s">
        <v>1364</v>
      </c>
      <c r="G182" s="447" t="s">
        <v>1364</v>
      </c>
      <c r="H182" s="448" t="s">
        <v>1364</v>
      </c>
    </row>
    <row r="183" spans="1:8">
      <c r="A183" s="9" t="s">
        <v>201</v>
      </c>
      <c r="B183" s="160"/>
      <c r="C183" s="161">
        <v>50000</v>
      </c>
      <c r="D183" s="173">
        <v>0</v>
      </c>
      <c r="E183" s="173">
        <v>0</v>
      </c>
      <c r="F183" s="173">
        <v>0</v>
      </c>
      <c r="G183" s="173">
        <v>0</v>
      </c>
      <c r="H183" s="294">
        <v>0</v>
      </c>
    </row>
    <row r="184" spans="1:8">
      <c r="A184" s="11" t="s">
        <v>133</v>
      </c>
      <c r="B184" s="164"/>
      <c r="C184" s="165">
        <v>50000</v>
      </c>
      <c r="D184" s="175">
        <v>0</v>
      </c>
      <c r="E184" s="175">
        <v>0</v>
      </c>
      <c r="F184" s="175">
        <v>0</v>
      </c>
      <c r="G184" s="175">
        <v>0</v>
      </c>
      <c r="H184" s="295">
        <v>0</v>
      </c>
    </row>
    <row r="185" spans="1:8" ht="15" customHeight="1">
      <c r="A185" s="11" t="s">
        <v>202</v>
      </c>
      <c r="B185" s="164"/>
      <c r="C185" s="165">
        <v>0</v>
      </c>
      <c r="D185" s="175">
        <v>0</v>
      </c>
      <c r="E185" s="175">
        <v>0</v>
      </c>
      <c r="F185" s="175">
        <v>0</v>
      </c>
      <c r="G185" s="175">
        <v>0</v>
      </c>
      <c r="H185" s="295">
        <v>0</v>
      </c>
    </row>
    <row r="186" spans="1:8" ht="15.75" thickBot="1">
      <c r="A186" s="13" t="s">
        <v>203</v>
      </c>
      <c r="B186" s="168"/>
      <c r="C186" s="473">
        <v>0</v>
      </c>
      <c r="D186" s="296">
        <v>0</v>
      </c>
      <c r="E186" s="296">
        <v>0</v>
      </c>
      <c r="F186" s="296">
        <v>0</v>
      </c>
      <c r="G186" s="296">
        <v>0</v>
      </c>
      <c r="H186" s="297">
        <v>0</v>
      </c>
    </row>
    <row r="188" spans="1:8" ht="22.5" customHeight="1"/>
    <row r="194" ht="22.5" customHeight="1"/>
    <row r="200" ht="22.5" customHeight="1"/>
    <row r="206" ht="22.5" customHeight="1"/>
    <row r="212" ht="22.5" customHeight="1"/>
  </sheetData>
  <mergeCells count="12">
    <mergeCell ref="A87:A88"/>
    <mergeCell ref="A98:A99"/>
    <mergeCell ref="A104:A106"/>
    <mergeCell ref="A57:A60"/>
    <mergeCell ref="A70:A72"/>
    <mergeCell ref="A1:H1"/>
    <mergeCell ref="A12:A17"/>
    <mergeCell ref="C2:H2"/>
    <mergeCell ref="A2:A3"/>
    <mergeCell ref="A5:A7"/>
    <mergeCell ref="B2:B3"/>
    <mergeCell ref="B4:H4"/>
  </mergeCells>
  <pageMargins left="0.7" right="0.7" top="0.75" bottom="0.75" header="0.3" footer="0.3"/>
  <pageSetup scale="7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I518"/>
  <sheetViews>
    <sheetView zoomScale="90" zoomScaleNormal="90" workbookViewId="0">
      <pane xSplit="1" ySplit="3" topLeftCell="B4" activePane="bottomRight" state="frozen"/>
      <selection pane="topRight" activeCell="B1" sqref="B1"/>
      <selection pane="bottomLeft" activeCell="A4" sqref="A4"/>
      <selection pane="bottomRight" activeCell="E12" sqref="E12"/>
    </sheetView>
  </sheetViews>
  <sheetFormatPr defaultRowHeight="15"/>
  <cols>
    <col min="1" max="1" width="26" style="41" customWidth="1"/>
    <col min="2" max="2" width="13" style="42" customWidth="1"/>
    <col min="3" max="3" width="25.28515625" style="42" customWidth="1"/>
    <col min="4" max="4" width="18.28515625" style="169" customWidth="1"/>
    <col min="5" max="5" width="12.85546875" style="170" customWidth="1"/>
    <col min="6" max="6" width="18.85546875" style="171" customWidth="1"/>
    <col min="7" max="7" width="15" style="172" customWidth="1"/>
    <col min="8" max="8" width="16" style="169" customWidth="1"/>
    <col min="9" max="9" width="16.42578125" style="169" customWidth="1"/>
    <col min="10" max="16384" width="9.140625" style="1"/>
  </cols>
  <sheetData>
    <row r="1" spans="1:9" ht="24" customHeight="1" thickBot="1">
      <c r="A1" s="486" t="s">
        <v>1268</v>
      </c>
      <c r="B1" s="486"/>
      <c r="C1" s="486"/>
      <c r="D1" s="486"/>
      <c r="E1" s="486"/>
      <c r="F1" s="486"/>
      <c r="G1" s="486"/>
      <c r="H1" s="486"/>
      <c r="I1" s="511"/>
    </row>
    <row r="2" spans="1:9" ht="15.75" customHeight="1" thickBot="1">
      <c r="A2" s="608"/>
      <c r="B2" s="518" t="s">
        <v>589</v>
      </c>
      <c r="C2" s="518" t="s">
        <v>590</v>
      </c>
      <c r="D2" s="518" t="s">
        <v>1412</v>
      </c>
      <c r="E2" s="520" t="s">
        <v>344</v>
      </c>
      <c r="F2" s="521"/>
      <c r="G2" s="521"/>
      <c r="H2" s="521"/>
      <c r="I2" s="522"/>
    </row>
    <row r="3" spans="1:9" ht="16.5" customHeight="1" thickBot="1">
      <c r="A3" s="609"/>
      <c r="B3" s="610"/>
      <c r="C3" s="610"/>
      <c r="D3" s="610"/>
      <c r="E3" s="475">
        <v>2014</v>
      </c>
      <c r="F3" s="476">
        <v>2015</v>
      </c>
      <c r="G3" s="476">
        <v>2016</v>
      </c>
      <c r="H3" s="476">
        <v>2017</v>
      </c>
      <c r="I3" s="477">
        <v>2018</v>
      </c>
    </row>
    <row r="4" spans="1:9" ht="162" customHeight="1" thickBot="1">
      <c r="A4" s="312" t="s">
        <v>1269</v>
      </c>
      <c r="B4" s="498" t="s">
        <v>1270</v>
      </c>
      <c r="C4" s="498"/>
      <c r="D4" s="498"/>
      <c r="E4" s="498"/>
      <c r="F4" s="498"/>
      <c r="G4" s="498"/>
      <c r="H4" s="498"/>
      <c r="I4" s="499"/>
    </row>
    <row r="5" spans="1:9">
      <c r="A5" s="184" t="s">
        <v>591</v>
      </c>
      <c r="B5" s="185"/>
      <c r="C5" s="185"/>
      <c r="D5" s="194"/>
      <c r="E5" s="194"/>
      <c r="F5" s="194"/>
      <c r="G5" s="194"/>
      <c r="H5" s="194"/>
      <c r="I5" s="195"/>
    </row>
    <row r="6" spans="1:9">
      <c r="A6" s="186" t="s">
        <v>592</v>
      </c>
      <c r="B6" s="187"/>
      <c r="C6" s="187"/>
      <c r="D6" s="196"/>
      <c r="E6" s="196"/>
      <c r="F6" s="196"/>
      <c r="G6" s="196"/>
      <c r="H6" s="196"/>
      <c r="I6" s="197"/>
    </row>
    <row r="7" spans="1:9">
      <c r="A7" s="188" t="s">
        <v>593</v>
      </c>
      <c r="B7" s="189" t="s">
        <v>594</v>
      </c>
      <c r="C7" s="189"/>
      <c r="D7" s="198"/>
      <c r="E7" s="198"/>
      <c r="F7" s="198"/>
      <c r="G7" s="198"/>
      <c r="H7" s="198"/>
      <c r="I7" s="199"/>
    </row>
    <row r="8" spans="1:9" ht="15.75" thickBot="1">
      <c r="A8" s="606" t="s">
        <v>595</v>
      </c>
      <c r="B8" s="606"/>
      <c r="C8" s="606"/>
      <c r="D8" s="606"/>
      <c r="E8" s="606"/>
      <c r="F8" s="606"/>
      <c r="G8" s="606"/>
      <c r="H8" s="606"/>
      <c r="I8" s="606"/>
    </row>
    <row r="9" spans="1:9">
      <c r="A9" s="158" t="s">
        <v>596</v>
      </c>
      <c r="B9" s="159"/>
      <c r="C9" s="160"/>
      <c r="D9" s="173"/>
      <c r="E9" s="173"/>
      <c r="F9" s="173"/>
      <c r="G9" s="173"/>
      <c r="H9" s="173"/>
      <c r="I9" s="174"/>
    </row>
    <row r="10" spans="1:9">
      <c r="A10" s="162" t="s">
        <v>592</v>
      </c>
      <c r="B10" s="163"/>
      <c r="C10" s="164"/>
      <c r="D10" s="175"/>
      <c r="E10" s="175"/>
      <c r="F10" s="175"/>
      <c r="G10" s="175"/>
      <c r="H10" s="175"/>
      <c r="I10" s="176"/>
    </row>
    <row r="11" spans="1:9" ht="15.75" thickBot="1">
      <c r="A11" s="162" t="s">
        <v>593</v>
      </c>
      <c r="B11" s="163"/>
      <c r="C11" s="164"/>
      <c r="D11" s="175"/>
      <c r="E11" s="175"/>
      <c r="F11" s="175"/>
      <c r="G11" s="175"/>
      <c r="H11" s="175"/>
      <c r="I11" s="176"/>
    </row>
    <row r="12" spans="1:9" ht="102" thickBot="1">
      <c r="A12" s="43" t="s">
        <v>597</v>
      </c>
      <c r="B12" s="37" t="s">
        <v>598</v>
      </c>
      <c r="C12" s="36" t="s">
        <v>599</v>
      </c>
      <c r="D12" s="150" t="s">
        <v>600</v>
      </c>
      <c r="E12" s="151" t="s">
        <v>601</v>
      </c>
      <c r="F12" s="151" t="s">
        <v>598</v>
      </c>
      <c r="G12" s="152" t="s">
        <v>602</v>
      </c>
      <c r="H12" s="150" t="s">
        <v>602</v>
      </c>
      <c r="I12" s="153" t="s">
        <v>602</v>
      </c>
    </row>
    <row r="13" spans="1:9">
      <c r="A13" s="158" t="s">
        <v>603</v>
      </c>
      <c r="B13" s="159"/>
      <c r="C13" s="160"/>
      <c r="D13" s="173"/>
      <c r="E13" s="173" t="s">
        <v>602</v>
      </c>
      <c r="F13" s="173" t="s">
        <v>602</v>
      </c>
      <c r="G13" s="173"/>
      <c r="H13" s="173"/>
      <c r="I13" s="174"/>
    </row>
    <row r="14" spans="1:9">
      <c r="A14" s="162" t="s">
        <v>592</v>
      </c>
      <c r="B14" s="163"/>
      <c r="C14" s="164"/>
      <c r="D14" s="175"/>
      <c r="E14" s="175"/>
      <c r="F14" s="175"/>
      <c r="G14" s="175"/>
      <c r="H14" s="175"/>
      <c r="I14" s="176"/>
    </row>
    <row r="15" spans="1:9" ht="15.75" thickBot="1">
      <c r="A15" s="162" t="s">
        <v>593</v>
      </c>
      <c r="B15" s="163"/>
      <c r="C15" s="164"/>
      <c r="D15" s="175"/>
      <c r="E15" s="175"/>
      <c r="F15" s="175"/>
      <c r="G15" s="175"/>
      <c r="H15" s="175"/>
      <c r="I15" s="176"/>
    </row>
    <row r="16" spans="1:9" ht="147" thickBot="1">
      <c r="A16" s="43" t="s">
        <v>604</v>
      </c>
      <c r="B16" s="37" t="s">
        <v>605</v>
      </c>
      <c r="C16" s="36" t="s">
        <v>606</v>
      </c>
      <c r="D16" s="150" t="s">
        <v>602</v>
      </c>
      <c r="E16" s="151" t="s">
        <v>602</v>
      </c>
      <c r="F16" s="151" t="s">
        <v>1204</v>
      </c>
      <c r="G16" s="152" t="s">
        <v>1205</v>
      </c>
      <c r="H16" s="150" t="s">
        <v>607</v>
      </c>
      <c r="I16" s="153" t="s">
        <v>602</v>
      </c>
    </row>
    <row r="17" spans="1:9">
      <c r="A17" s="158" t="s">
        <v>608</v>
      </c>
      <c r="B17" s="159"/>
      <c r="C17" s="160"/>
      <c r="D17" s="173"/>
      <c r="E17" s="173"/>
      <c r="F17" s="173"/>
      <c r="G17" s="173"/>
      <c r="H17" s="173"/>
      <c r="I17" s="174"/>
    </row>
    <row r="18" spans="1:9" ht="22.5">
      <c r="A18" s="162" t="s">
        <v>609</v>
      </c>
      <c r="B18" s="163"/>
      <c r="C18" s="164"/>
      <c r="D18" s="175"/>
      <c r="E18" s="175"/>
      <c r="F18" s="175"/>
      <c r="G18" s="175"/>
      <c r="H18" s="175"/>
      <c r="I18" s="176"/>
    </row>
    <row r="19" spans="1:9" ht="15.75" thickBot="1">
      <c r="A19" s="162" t="s">
        <v>593</v>
      </c>
      <c r="B19" s="163"/>
      <c r="C19" s="164"/>
      <c r="D19" s="175"/>
      <c r="E19" s="175"/>
      <c r="F19" s="175"/>
      <c r="G19" s="175"/>
      <c r="H19" s="175"/>
      <c r="I19" s="176"/>
    </row>
    <row r="20" spans="1:9" ht="168.75" customHeight="1" thickBot="1">
      <c r="A20" s="43" t="s">
        <v>610</v>
      </c>
      <c r="B20" s="37" t="s">
        <v>611</v>
      </c>
      <c r="C20" s="36" t="s">
        <v>612</v>
      </c>
      <c r="D20" s="150" t="s">
        <v>613</v>
      </c>
      <c r="E20" s="151" t="s">
        <v>602</v>
      </c>
      <c r="F20" s="151" t="s">
        <v>614</v>
      </c>
      <c r="G20" s="152" t="s">
        <v>615</v>
      </c>
      <c r="H20" s="150" t="s">
        <v>602</v>
      </c>
      <c r="I20" s="153" t="s">
        <v>602</v>
      </c>
    </row>
    <row r="21" spans="1:9">
      <c r="A21" s="158" t="s">
        <v>616</v>
      </c>
      <c r="B21" s="159"/>
      <c r="C21" s="160"/>
      <c r="D21" s="173"/>
      <c r="E21" s="173"/>
      <c r="F21" s="173" t="s">
        <v>602</v>
      </c>
      <c r="G21" s="173" t="s">
        <v>602</v>
      </c>
      <c r="H21" s="173"/>
      <c r="I21" s="174"/>
    </row>
    <row r="22" spans="1:9">
      <c r="A22" s="162" t="s">
        <v>592</v>
      </c>
      <c r="B22" s="163"/>
      <c r="C22" s="164"/>
      <c r="D22" s="175"/>
      <c r="E22" s="175"/>
      <c r="F22" s="175"/>
      <c r="G22" s="175"/>
      <c r="H22" s="175"/>
      <c r="I22" s="176"/>
    </row>
    <row r="23" spans="1:9" ht="15.75" thickBot="1">
      <c r="A23" s="162" t="s">
        <v>593</v>
      </c>
      <c r="B23" s="163"/>
      <c r="C23" s="164"/>
      <c r="D23" s="175"/>
      <c r="E23" s="175"/>
      <c r="F23" s="175"/>
      <c r="G23" s="175"/>
      <c r="H23" s="175"/>
      <c r="I23" s="176"/>
    </row>
    <row r="24" spans="1:9" ht="57" thickBot="1">
      <c r="A24" s="43" t="s">
        <v>1206</v>
      </c>
      <c r="B24" s="37" t="s">
        <v>617</v>
      </c>
      <c r="C24" s="36" t="s">
        <v>618</v>
      </c>
      <c r="D24" s="150" t="s">
        <v>619</v>
      </c>
      <c r="E24" s="151" t="s">
        <v>620</v>
      </c>
      <c r="F24" s="151" t="s">
        <v>621</v>
      </c>
      <c r="G24" s="152" t="s">
        <v>602</v>
      </c>
      <c r="H24" s="150" t="s">
        <v>602</v>
      </c>
      <c r="I24" s="153" t="s">
        <v>602</v>
      </c>
    </row>
    <row r="25" spans="1:9">
      <c r="A25" s="158" t="s">
        <v>622</v>
      </c>
      <c r="B25" s="159"/>
      <c r="C25" s="160"/>
      <c r="D25" s="173"/>
      <c r="E25" s="173" t="s">
        <v>602</v>
      </c>
      <c r="F25" s="173"/>
      <c r="G25" s="173"/>
      <c r="H25" s="173"/>
      <c r="I25" s="174"/>
    </row>
    <row r="26" spans="1:9">
      <c r="A26" s="162" t="s">
        <v>592</v>
      </c>
      <c r="B26" s="163"/>
      <c r="C26" s="164"/>
      <c r="D26" s="175"/>
      <c r="E26" s="175"/>
      <c r="F26" s="175"/>
      <c r="G26" s="175"/>
      <c r="H26" s="175"/>
      <c r="I26" s="176"/>
    </row>
    <row r="27" spans="1:9" ht="15.75" thickBot="1">
      <c r="A27" s="162" t="s">
        <v>593</v>
      </c>
      <c r="B27" s="163"/>
      <c r="C27" s="164"/>
      <c r="D27" s="175"/>
      <c r="E27" s="175"/>
      <c r="F27" s="175"/>
      <c r="G27" s="175"/>
      <c r="H27" s="175"/>
      <c r="I27" s="176"/>
    </row>
    <row r="28" spans="1:9" ht="158.25" thickBot="1">
      <c r="A28" s="43" t="s">
        <v>623</v>
      </c>
      <c r="B28" s="37" t="s">
        <v>624</v>
      </c>
      <c r="C28" s="36" t="s">
        <v>625</v>
      </c>
      <c r="D28" s="150" t="s">
        <v>626</v>
      </c>
      <c r="E28" s="151" t="s">
        <v>627</v>
      </c>
      <c r="F28" s="151" t="s">
        <v>628</v>
      </c>
      <c r="G28" s="152" t="s">
        <v>602</v>
      </c>
      <c r="H28" s="150" t="s">
        <v>602</v>
      </c>
      <c r="I28" s="153" t="s">
        <v>602</v>
      </c>
    </row>
    <row r="29" spans="1:9">
      <c r="A29" s="158" t="s">
        <v>629</v>
      </c>
      <c r="B29" s="159"/>
      <c r="C29" s="160"/>
      <c r="D29" s="173"/>
      <c r="E29" s="173" t="s">
        <v>602</v>
      </c>
      <c r="F29" s="173" t="s">
        <v>602</v>
      </c>
      <c r="G29" s="173"/>
      <c r="H29" s="173"/>
      <c r="I29" s="174"/>
    </row>
    <row r="30" spans="1:9">
      <c r="A30" s="162" t="s">
        <v>630</v>
      </c>
      <c r="B30" s="163"/>
      <c r="C30" s="164"/>
      <c r="D30" s="175"/>
      <c r="E30" s="175"/>
      <c r="F30" s="175"/>
      <c r="G30" s="175"/>
      <c r="H30" s="175"/>
      <c r="I30" s="176"/>
    </row>
    <row r="31" spans="1:9" ht="15.75" thickBot="1">
      <c r="A31" s="162" t="s">
        <v>593</v>
      </c>
      <c r="B31" s="163"/>
      <c r="C31" s="164"/>
      <c r="D31" s="175"/>
      <c r="E31" s="175"/>
      <c r="F31" s="175"/>
      <c r="G31" s="175"/>
      <c r="H31" s="175"/>
      <c r="I31" s="176"/>
    </row>
    <row r="32" spans="1:9" ht="135.75" thickBot="1">
      <c r="A32" s="43" t="s">
        <v>631</v>
      </c>
      <c r="B32" s="37" t="s">
        <v>632</v>
      </c>
      <c r="C32" s="36" t="s">
        <v>1207</v>
      </c>
      <c r="D32" s="150" t="s">
        <v>633</v>
      </c>
      <c r="E32" s="151" t="s">
        <v>634</v>
      </c>
      <c r="F32" s="151" t="s">
        <v>602</v>
      </c>
      <c r="G32" s="152" t="s">
        <v>602</v>
      </c>
      <c r="H32" s="150" t="s">
        <v>602</v>
      </c>
      <c r="I32" s="153" t="s">
        <v>602</v>
      </c>
    </row>
    <row r="33" spans="1:9">
      <c r="A33" s="158" t="s">
        <v>635</v>
      </c>
      <c r="B33" s="159"/>
      <c r="C33" s="160"/>
      <c r="D33" s="173"/>
      <c r="E33" s="173" t="s">
        <v>602</v>
      </c>
      <c r="F33" s="173"/>
      <c r="G33" s="173"/>
      <c r="H33" s="173"/>
      <c r="I33" s="174"/>
    </row>
    <row r="34" spans="1:9">
      <c r="A34" s="162" t="s">
        <v>592</v>
      </c>
      <c r="B34" s="163"/>
      <c r="C34" s="164"/>
      <c r="D34" s="175"/>
      <c r="E34" s="175"/>
      <c r="F34" s="175"/>
      <c r="G34" s="175"/>
      <c r="H34" s="175"/>
      <c r="I34" s="176"/>
    </row>
    <row r="35" spans="1:9" ht="15.75" thickBot="1">
      <c r="A35" s="162" t="s">
        <v>593</v>
      </c>
      <c r="B35" s="163"/>
      <c r="C35" s="164"/>
      <c r="D35" s="175"/>
      <c r="E35" s="175"/>
      <c r="F35" s="175"/>
      <c r="G35" s="175"/>
      <c r="H35" s="175"/>
      <c r="I35" s="176"/>
    </row>
    <row r="36" spans="1:9" ht="360.75" thickBot="1">
      <c r="A36" s="43" t="s">
        <v>636</v>
      </c>
      <c r="B36" s="37" t="s">
        <v>637</v>
      </c>
      <c r="C36" s="36" t="s">
        <v>1208</v>
      </c>
      <c r="D36" s="150" t="s">
        <v>638</v>
      </c>
      <c r="E36" s="151" t="s">
        <v>1209</v>
      </c>
      <c r="F36" s="151" t="s">
        <v>1235</v>
      </c>
      <c r="G36" s="152" t="s">
        <v>602</v>
      </c>
      <c r="H36" s="150" t="s">
        <v>602</v>
      </c>
      <c r="I36" s="153" t="s">
        <v>602</v>
      </c>
    </row>
    <row r="37" spans="1:9">
      <c r="A37" s="158" t="s">
        <v>639</v>
      </c>
      <c r="B37" s="159"/>
      <c r="C37" s="160"/>
      <c r="D37" s="173"/>
      <c r="E37" s="173" t="s">
        <v>602</v>
      </c>
      <c r="F37" s="173" t="s">
        <v>602</v>
      </c>
      <c r="G37" s="173"/>
      <c r="H37" s="173"/>
      <c r="I37" s="174"/>
    </row>
    <row r="38" spans="1:9" ht="22.5">
      <c r="A38" s="162" t="s">
        <v>609</v>
      </c>
      <c r="B38" s="163"/>
      <c r="C38" s="164"/>
      <c r="D38" s="175"/>
      <c r="E38" s="175"/>
      <c r="F38" s="175"/>
      <c r="G38" s="175"/>
      <c r="H38" s="175"/>
      <c r="I38" s="176"/>
    </row>
    <row r="39" spans="1:9" ht="15.75" thickBot="1">
      <c r="A39" s="162" t="s">
        <v>593</v>
      </c>
      <c r="B39" s="163"/>
      <c r="C39" s="164"/>
      <c r="D39" s="175"/>
      <c r="E39" s="175"/>
      <c r="F39" s="175"/>
      <c r="G39" s="175"/>
      <c r="H39" s="175"/>
      <c r="I39" s="176"/>
    </row>
    <row r="40" spans="1:9" ht="113.25" thickBot="1">
      <c r="A40" s="43" t="s">
        <v>640</v>
      </c>
      <c r="B40" s="37" t="s">
        <v>641</v>
      </c>
      <c r="C40" s="36" t="s">
        <v>642</v>
      </c>
      <c r="D40" s="150" t="s">
        <v>643</v>
      </c>
      <c r="E40" s="151" t="s">
        <v>602</v>
      </c>
      <c r="F40" s="151" t="s">
        <v>644</v>
      </c>
      <c r="G40" s="152" t="s">
        <v>602</v>
      </c>
      <c r="H40" s="150" t="s">
        <v>602</v>
      </c>
      <c r="I40" s="153" t="s">
        <v>602</v>
      </c>
    </row>
    <row r="41" spans="1:9">
      <c r="A41" s="158" t="s">
        <v>645</v>
      </c>
      <c r="B41" s="159"/>
      <c r="C41" s="160"/>
      <c r="D41" s="173"/>
      <c r="E41" s="173"/>
      <c r="F41" s="173" t="s">
        <v>602</v>
      </c>
      <c r="G41" s="173"/>
      <c r="H41" s="173"/>
      <c r="I41" s="174"/>
    </row>
    <row r="42" spans="1:9">
      <c r="A42" s="162" t="s">
        <v>592</v>
      </c>
      <c r="B42" s="163"/>
      <c r="C42" s="164"/>
      <c r="D42" s="175"/>
      <c r="E42" s="175"/>
      <c r="F42" s="175"/>
      <c r="G42" s="175"/>
      <c r="H42" s="175"/>
      <c r="I42" s="176"/>
    </row>
    <row r="43" spans="1:9" ht="15.75" thickBot="1">
      <c r="A43" s="162" t="s">
        <v>593</v>
      </c>
      <c r="B43" s="163"/>
      <c r="C43" s="164"/>
      <c r="D43" s="175"/>
      <c r="E43" s="175"/>
      <c r="F43" s="175"/>
      <c r="G43" s="175"/>
      <c r="H43" s="175"/>
      <c r="I43" s="176"/>
    </row>
    <row r="44" spans="1:9" ht="91.5" thickBot="1">
      <c r="A44" s="43" t="s">
        <v>1210</v>
      </c>
      <c r="B44" s="37" t="s">
        <v>646</v>
      </c>
      <c r="C44" s="36" t="s">
        <v>647</v>
      </c>
      <c r="D44" s="146" t="s">
        <v>648</v>
      </c>
      <c r="E44" s="147" t="s">
        <v>649</v>
      </c>
      <c r="F44" s="147" t="s">
        <v>650</v>
      </c>
      <c r="G44" s="148" t="s">
        <v>602</v>
      </c>
      <c r="H44" s="146" t="s">
        <v>602</v>
      </c>
      <c r="I44" s="149" t="s">
        <v>602</v>
      </c>
    </row>
    <row r="45" spans="1:9">
      <c r="A45" s="158" t="s">
        <v>651</v>
      </c>
      <c r="B45" s="159"/>
      <c r="C45" s="160"/>
      <c r="D45" s="173"/>
      <c r="E45" s="173" t="s">
        <v>602</v>
      </c>
      <c r="F45" s="173" t="s">
        <v>602</v>
      </c>
      <c r="G45" s="173"/>
      <c r="H45" s="173"/>
      <c r="I45" s="174"/>
    </row>
    <row r="46" spans="1:9">
      <c r="A46" s="162" t="s">
        <v>592</v>
      </c>
      <c r="B46" s="163"/>
      <c r="C46" s="164"/>
      <c r="D46" s="175"/>
      <c r="E46" s="175"/>
      <c r="F46" s="175"/>
      <c r="G46" s="175"/>
      <c r="H46" s="175"/>
      <c r="I46" s="176"/>
    </row>
    <row r="47" spans="1:9">
      <c r="A47" s="162" t="s">
        <v>593</v>
      </c>
      <c r="B47" s="163"/>
      <c r="C47" s="164"/>
      <c r="D47" s="175"/>
      <c r="E47" s="175"/>
      <c r="F47" s="175"/>
      <c r="G47" s="175"/>
      <c r="H47" s="175"/>
      <c r="I47" s="176"/>
    </row>
    <row r="48" spans="1:9" ht="15.75" customHeight="1" thickBot="1">
      <c r="A48" s="606" t="s">
        <v>652</v>
      </c>
      <c r="B48" s="606"/>
      <c r="C48" s="606"/>
      <c r="D48" s="606"/>
      <c r="E48" s="606"/>
      <c r="F48" s="606"/>
      <c r="G48" s="606"/>
      <c r="H48" s="606"/>
      <c r="I48" s="606"/>
    </row>
    <row r="49" spans="1:9">
      <c r="A49" s="158" t="s">
        <v>653</v>
      </c>
      <c r="B49" s="159"/>
      <c r="C49" s="160"/>
      <c r="D49" s="173"/>
      <c r="E49" s="173"/>
      <c r="F49" s="173"/>
      <c r="G49" s="173"/>
      <c r="H49" s="173"/>
      <c r="I49" s="174"/>
    </row>
    <row r="50" spans="1:9">
      <c r="A50" s="162" t="s">
        <v>630</v>
      </c>
      <c r="B50" s="163"/>
      <c r="C50" s="164"/>
      <c r="D50" s="175"/>
      <c r="E50" s="175"/>
      <c r="F50" s="175"/>
      <c r="G50" s="175"/>
      <c r="H50" s="175"/>
      <c r="I50" s="176"/>
    </row>
    <row r="51" spans="1:9" ht="15.75" thickBot="1">
      <c r="A51" s="162" t="s">
        <v>593</v>
      </c>
      <c r="B51" s="163"/>
      <c r="C51" s="164"/>
      <c r="D51" s="175"/>
      <c r="E51" s="175"/>
      <c r="F51" s="175"/>
      <c r="G51" s="175"/>
      <c r="H51" s="175"/>
      <c r="I51" s="176"/>
    </row>
    <row r="52" spans="1:9" ht="102" thickBot="1">
      <c r="A52" s="43" t="s">
        <v>654</v>
      </c>
      <c r="B52" s="37" t="s">
        <v>655</v>
      </c>
      <c r="C52" s="36" t="s">
        <v>656</v>
      </c>
      <c r="D52" s="150" t="s">
        <v>657</v>
      </c>
      <c r="E52" s="151" t="s">
        <v>658</v>
      </c>
      <c r="F52" s="151" t="s">
        <v>659</v>
      </c>
      <c r="G52" s="152" t="s">
        <v>602</v>
      </c>
      <c r="H52" s="150" t="s">
        <v>602</v>
      </c>
      <c r="I52" s="153" t="s">
        <v>602</v>
      </c>
    </row>
    <row r="53" spans="1:9">
      <c r="A53" s="158" t="s">
        <v>660</v>
      </c>
      <c r="B53" s="159"/>
      <c r="C53" s="160"/>
      <c r="D53" s="173"/>
      <c r="E53" s="173" t="s">
        <v>661</v>
      </c>
      <c r="F53" s="173" t="s">
        <v>602</v>
      </c>
      <c r="G53" s="173"/>
      <c r="H53" s="173"/>
      <c r="I53" s="174"/>
    </row>
    <row r="54" spans="1:9">
      <c r="A54" s="162" t="s">
        <v>592</v>
      </c>
      <c r="B54" s="163"/>
      <c r="C54" s="164"/>
      <c r="D54" s="175"/>
      <c r="E54" s="175" t="s">
        <v>661</v>
      </c>
      <c r="F54" s="175"/>
      <c r="G54" s="175"/>
      <c r="H54" s="175"/>
      <c r="I54" s="176"/>
    </row>
    <row r="55" spans="1:9" ht="15.75" thickBot="1">
      <c r="A55" s="162" t="s">
        <v>593</v>
      </c>
      <c r="B55" s="163"/>
      <c r="C55" s="164"/>
      <c r="D55" s="175"/>
      <c r="E55" s="175"/>
      <c r="F55" s="175"/>
      <c r="G55" s="175"/>
      <c r="H55" s="175"/>
      <c r="I55" s="176"/>
    </row>
    <row r="56" spans="1:9" ht="237" thickBot="1">
      <c r="A56" s="43" t="s">
        <v>662</v>
      </c>
      <c r="B56" s="37" t="s">
        <v>1211</v>
      </c>
      <c r="C56" s="36" t="s">
        <v>1212</v>
      </c>
      <c r="D56" s="150" t="s">
        <v>663</v>
      </c>
      <c r="E56" s="151" t="s">
        <v>664</v>
      </c>
      <c r="F56" s="151" t="s">
        <v>665</v>
      </c>
      <c r="G56" s="152" t="s">
        <v>602</v>
      </c>
      <c r="H56" s="150" t="s">
        <v>602</v>
      </c>
      <c r="I56" s="153" t="s">
        <v>602</v>
      </c>
    </row>
    <row r="57" spans="1:9">
      <c r="A57" s="158" t="s">
        <v>666</v>
      </c>
      <c r="B57" s="159"/>
      <c r="C57" s="160"/>
      <c r="D57" s="173"/>
      <c r="E57" s="173" t="s">
        <v>602</v>
      </c>
      <c r="F57" s="173" t="s">
        <v>602</v>
      </c>
      <c r="G57" s="173"/>
      <c r="H57" s="173"/>
      <c r="I57" s="174"/>
    </row>
    <row r="58" spans="1:9" ht="22.5">
      <c r="A58" s="162" t="s">
        <v>609</v>
      </c>
      <c r="B58" s="163"/>
      <c r="C58" s="164"/>
      <c r="D58" s="175"/>
      <c r="E58" s="175"/>
      <c r="F58" s="175"/>
      <c r="G58" s="175"/>
      <c r="H58" s="175"/>
      <c r="I58" s="176"/>
    </row>
    <row r="59" spans="1:9" ht="15.75" thickBot="1">
      <c r="A59" s="162" t="s">
        <v>593</v>
      </c>
      <c r="B59" s="163"/>
      <c r="C59" s="164"/>
      <c r="D59" s="175"/>
      <c r="E59" s="175"/>
      <c r="F59" s="175"/>
      <c r="G59" s="175"/>
      <c r="H59" s="175"/>
      <c r="I59" s="176"/>
    </row>
    <row r="60" spans="1:9" ht="158.25" thickBot="1">
      <c r="A60" s="43" t="s">
        <v>667</v>
      </c>
      <c r="B60" s="37" t="s">
        <v>668</v>
      </c>
      <c r="C60" s="36" t="s">
        <v>669</v>
      </c>
      <c r="D60" s="150" t="s">
        <v>670</v>
      </c>
      <c r="E60" s="151" t="s">
        <v>671</v>
      </c>
      <c r="F60" s="151" t="s">
        <v>672</v>
      </c>
      <c r="G60" s="152" t="s">
        <v>673</v>
      </c>
      <c r="H60" s="150" t="s">
        <v>673</v>
      </c>
      <c r="I60" s="153" t="s">
        <v>673</v>
      </c>
    </row>
    <row r="61" spans="1:9">
      <c r="A61" s="158" t="s">
        <v>674</v>
      </c>
      <c r="B61" s="159"/>
      <c r="C61" s="160"/>
      <c r="D61" s="173"/>
      <c r="E61" s="173">
        <v>400</v>
      </c>
      <c r="F61" s="173">
        <v>600</v>
      </c>
      <c r="G61" s="173" t="s">
        <v>602</v>
      </c>
      <c r="H61" s="173" t="s">
        <v>602</v>
      </c>
      <c r="I61" s="174"/>
    </row>
    <row r="62" spans="1:9">
      <c r="A62" s="162" t="s">
        <v>592</v>
      </c>
      <c r="B62" s="163"/>
      <c r="C62" s="164"/>
      <c r="D62" s="175"/>
      <c r="E62" s="175"/>
      <c r="F62" s="175"/>
      <c r="G62" s="175"/>
      <c r="H62" s="175"/>
      <c r="I62" s="176"/>
    </row>
    <row r="63" spans="1:9" ht="15.75" thickBot="1">
      <c r="A63" s="162" t="s">
        <v>593</v>
      </c>
      <c r="B63" s="163"/>
      <c r="C63" s="164"/>
      <c r="D63" s="175"/>
      <c r="E63" s="175"/>
      <c r="F63" s="175"/>
      <c r="G63" s="175"/>
      <c r="H63" s="175"/>
      <c r="I63" s="176"/>
    </row>
    <row r="64" spans="1:9" ht="169.5" thickBot="1">
      <c r="A64" s="43" t="s">
        <v>675</v>
      </c>
      <c r="B64" s="37" t="s">
        <v>676</v>
      </c>
      <c r="C64" s="36" t="s">
        <v>677</v>
      </c>
      <c r="D64" s="150" t="s">
        <v>678</v>
      </c>
      <c r="E64" s="151" t="s">
        <v>679</v>
      </c>
      <c r="F64" s="151" t="s">
        <v>680</v>
      </c>
      <c r="G64" s="152" t="s">
        <v>681</v>
      </c>
      <c r="H64" s="150" t="s">
        <v>682</v>
      </c>
      <c r="I64" s="153" t="s">
        <v>683</v>
      </c>
    </row>
    <row r="65" spans="1:9">
      <c r="A65" s="158" t="s">
        <v>684</v>
      </c>
      <c r="B65" s="159"/>
      <c r="C65" s="160"/>
      <c r="D65" s="173"/>
      <c r="E65" s="173"/>
      <c r="F65" s="173"/>
      <c r="G65" s="173"/>
      <c r="H65" s="173"/>
      <c r="I65" s="174"/>
    </row>
    <row r="66" spans="1:9">
      <c r="A66" s="162" t="s">
        <v>592</v>
      </c>
      <c r="B66" s="163"/>
      <c r="C66" s="164"/>
      <c r="D66" s="175"/>
      <c r="E66" s="175"/>
      <c r="F66" s="175"/>
      <c r="G66" s="175"/>
      <c r="H66" s="175"/>
      <c r="I66" s="176"/>
    </row>
    <row r="67" spans="1:9" ht="15.75" thickBot="1">
      <c r="A67" s="162" t="s">
        <v>593</v>
      </c>
      <c r="B67" s="163"/>
      <c r="C67" s="164"/>
      <c r="D67" s="175"/>
      <c r="E67" s="175"/>
      <c r="F67" s="175"/>
      <c r="G67" s="175"/>
      <c r="H67" s="175"/>
      <c r="I67" s="176"/>
    </row>
    <row r="68" spans="1:9" ht="124.5" thickBot="1">
      <c r="A68" s="43" t="s">
        <v>685</v>
      </c>
      <c r="B68" s="37" t="s">
        <v>686</v>
      </c>
      <c r="C68" s="36" t="s">
        <v>687</v>
      </c>
      <c r="D68" s="150" t="s">
        <v>688</v>
      </c>
      <c r="E68" s="151" t="s">
        <v>689</v>
      </c>
      <c r="F68" s="151" t="s">
        <v>602</v>
      </c>
      <c r="G68" s="152" t="s">
        <v>602</v>
      </c>
      <c r="H68" s="150" t="s">
        <v>602</v>
      </c>
      <c r="I68" s="153" t="s">
        <v>602</v>
      </c>
    </row>
    <row r="69" spans="1:9">
      <c r="A69" s="158" t="s">
        <v>690</v>
      </c>
      <c r="B69" s="159"/>
      <c r="C69" s="160"/>
      <c r="D69" s="173"/>
      <c r="E69" s="173" t="s">
        <v>602</v>
      </c>
      <c r="F69" s="173"/>
      <c r="G69" s="173"/>
      <c r="H69" s="173"/>
      <c r="I69" s="174"/>
    </row>
    <row r="70" spans="1:9">
      <c r="A70" s="162" t="s">
        <v>592</v>
      </c>
      <c r="B70" s="163"/>
      <c r="C70" s="164"/>
      <c r="D70" s="175"/>
      <c r="E70" s="175"/>
      <c r="F70" s="175"/>
      <c r="G70" s="175"/>
      <c r="H70" s="175"/>
      <c r="I70" s="176"/>
    </row>
    <row r="71" spans="1:9" ht="15.75" thickBot="1">
      <c r="A71" s="162" t="s">
        <v>593</v>
      </c>
      <c r="B71" s="163"/>
      <c r="C71" s="164"/>
      <c r="D71" s="175"/>
      <c r="E71" s="175"/>
      <c r="F71" s="175"/>
      <c r="G71" s="175"/>
      <c r="H71" s="175"/>
      <c r="I71" s="176"/>
    </row>
    <row r="72" spans="1:9" ht="79.5" thickBot="1">
      <c r="A72" s="43" t="s">
        <v>691</v>
      </c>
      <c r="B72" s="37" t="s">
        <v>692</v>
      </c>
      <c r="C72" s="36" t="s">
        <v>693</v>
      </c>
      <c r="D72" s="150" t="s">
        <v>694</v>
      </c>
      <c r="E72" s="151" t="s">
        <v>602</v>
      </c>
      <c r="F72" s="151" t="s">
        <v>602</v>
      </c>
      <c r="G72" s="152" t="s">
        <v>602</v>
      </c>
      <c r="H72" s="150" t="s">
        <v>602</v>
      </c>
      <c r="I72" s="153" t="s">
        <v>602</v>
      </c>
    </row>
    <row r="73" spans="1:9">
      <c r="A73" s="158" t="s">
        <v>695</v>
      </c>
      <c r="B73" s="159"/>
      <c r="C73" s="160"/>
      <c r="D73" s="173"/>
      <c r="E73" s="173"/>
      <c r="F73" s="173"/>
      <c r="G73" s="173"/>
      <c r="H73" s="173"/>
      <c r="I73" s="174"/>
    </row>
    <row r="74" spans="1:9">
      <c r="A74" s="162" t="s">
        <v>592</v>
      </c>
      <c r="B74" s="163"/>
      <c r="C74" s="164"/>
      <c r="D74" s="175"/>
      <c r="E74" s="175"/>
      <c r="F74" s="175"/>
      <c r="G74" s="175"/>
      <c r="H74" s="175"/>
      <c r="I74" s="176"/>
    </row>
    <row r="75" spans="1:9" ht="15.75" thickBot="1">
      <c r="A75" s="162" t="s">
        <v>593</v>
      </c>
      <c r="B75" s="163"/>
      <c r="C75" s="164"/>
      <c r="D75" s="175"/>
      <c r="E75" s="175"/>
      <c r="F75" s="175"/>
      <c r="G75" s="175"/>
      <c r="H75" s="175"/>
      <c r="I75" s="176"/>
    </row>
    <row r="76" spans="1:9" ht="68.25" thickBot="1">
      <c r="A76" s="43" t="s">
        <v>1213</v>
      </c>
      <c r="B76" s="37" t="s">
        <v>696</v>
      </c>
      <c r="C76" s="36" t="s">
        <v>697</v>
      </c>
      <c r="D76" s="150" t="s">
        <v>602</v>
      </c>
      <c r="E76" s="151" t="s">
        <v>698</v>
      </c>
      <c r="F76" s="151" t="s">
        <v>602</v>
      </c>
      <c r="G76" s="152" t="s">
        <v>602</v>
      </c>
      <c r="H76" s="150" t="s">
        <v>602</v>
      </c>
      <c r="I76" s="153" t="s">
        <v>602</v>
      </c>
    </row>
    <row r="77" spans="1:9">
      <c r="A77" s="158" t="s">
        <v>699</v>
      </c>
      <c r="B77" s="159"/>
      <c r="C77" s="160"/>
      <c r="D77" s="173"/>
      <c r="E77" s="173" t="s">
        <v>602</v>
      </c>
      <c r="F77" s="173"/>
      <c r="G77" s="173"/>
      <c r="H77" s="173"/>
      <c r="I77" s="174"/>
    </row>
    <row r="78" spans="1:9" ht="22.5">
      <c r="A78" s="162" t="s">
        <v>609</v>
      </c>
      <c r="B78" s="163"/>
      <c r="C78" s="164"/>
      <c r="D78" s="175"/>
      <c r="E78" s="175"/>
      <c r="F78" s="175"/>
      <c r="G78" s="175"/>
      <c r="H78" s="175"/>
      <c r="I78" s="176"/>
    </row>
    <row r="79" spans="1:9">
      <c r="A79" s="162" t="s">
        <v>593</v>
      </c>
      <c r="B79" s="163"/>
      <c r="C79" s="164"/>
      <c r="D79" s="175"/>
      <c r="E79" s="175"/>
      <c r="F79" s="175"/>
      <c r="G79" s="175"/>
      <c r="H79" s="175"/>
      <c r="I79" s="176"/>
    </row>
    <row r="80" spans="1:9" ht="15.75" thickBot="1">
      <c r="A80" s="606" t="s">
        <v>700</v>
      </c>
      <c r="B80" s="606"/>
      <c r="C80" s="606"/>
      <c r="D80" s="606"/>
      <c r="E80" s="606"/>
      <c r="F80" s="606"/>
      <c r="G80" s="606"/>
      <c r="H80" s="606"/>
      <c r="I80" s="606"/>
    </row>
    <row r="81" spans="1:9">
      <c r="A81" s="158" t="s">
        <v>701</v>
      </c>
      <c r="B81" s="159"/>
      <c r="C81" s="160"/>
      <c r="D81" s="173"/>
      <c r="E81" s="173"/>
      <c r="F81" s="173"/>
      <c r="G81" s="173"/>
      <c r="H81" s="173"/>
      <c r="I81" s="174"/>
    </row>
    <row r="82" spans="1:9" ht="22.5">
      <c r="A82" s="162" t="s">
        <v>609</v>
      </c>
      <c r="B82" s="163"/>
      <c r="C82" s="164"/>
      <c r="D82" s="175"/>
      <c r="E82" s="175"/>
      <c r="F82" s="175"/>
      <c r="G82" s="175"/>
      <c r="H82" s="175"/>
      <c r="I82" s="176"/>
    </row>
    <row r="83" spans="1:9" ht="15.75" thickBot="1">
      <c r="A83" s="162" t="s">
        <v>593</v>
      </c>
      <c r="B83" s="163"/>
      <c r="C83" s="164"/>
      <c r="D83" s="175"/>
      <c r="E83" s="175"/>
      <c r="F83" s="175"/>
      <c r="G83" s="175"/>
      <c r="H83" s="175"/>
      <c r="I83" s="176"/>
    </row>
    <row r="84" spans="1:9" ht="409.6" thickBot="1">
      <c r="A84" s="43" t="s">
        <v>702</v>
      </c>
      <c r="B84" s="37" t="s">
        <v>703</v>
      </c>
      <c r="C84" s="36" t="s">
        <v>1214</v>
      </c>
      <c r="D84" s="150" t="s">
        <v>704</v>
      </c>
      <c r="E84" s="151" t="s">
        <v>705</v>
      </c>
      <c r="F84" s="151" t="s">
        <v>1215</v>
      </c>
      <c r="G84" s="152" t="s">
        <v>706</v>
      </c>
      <c r="H84" s="150" t="s">
        <v>602</v>
      </c>
      <c r="I84" s="153" t="s">
        <v>602</v>
      </c>
    </row>
    <row r="85" spans="1:9">
      <c r="A85" s="158" t="s">
        <v>707</v>
      </c>
      <c r="B85" s="159"/>
      <c r="C85" s="160"/>
      <c r="D85" s="173"/>
      <c r="E85" s="173" t="s">
        <v>708</v>
      </c>
      <c r="F85" s="173" t="s">
        <v>708</v>
      </c>
      <c r="G85" s="173"/>
      <c r="H85" s="173"/>
      <c r="I85" s="174"/>
    </row>
    <row r="86" spans="1:9" ht="22.5">
      <c r="A86" s="162" t="s">
        <v>609</v>
      </c>
      <c r="B86" s="163"/>
      <c r="C86" s="164"/>
      <c r="D86" s="175"/>
      <c r="E86" s="175" t="s">
        <v>709</v>
      </c>
      <c r="F86" s="175" t="s">
        <v>709</v>
      </c>
      <c r="G86" s="175"/>
      <c r="H86" s="175"/>
      <c r="I86" s="176"/>
    </row>
    <row r="87" spans="1:9" ht="47.25" customHeight="1" thickBot="1">
      <c r="A87" s="162" t="s">
        <v>593</v>
      </c>
      <c r="B87" s="163"/>
      <c r="C87" s="164"/>
      <c r="D87" s="175"/>
      <c r="E87" s="175" t="s">
        <v>1216</v>
      </c>
      <c r="F87" s="175" t="s">
        <v>710</v>
      </c>
      <c r="G87" s="175"/>
      <c r="H87" s="175"/>
      <c r="I87" s="176"/>
    </row>
    <row r="88" spans="1:9" ht="203.25" thickBot="1">
      <c r="A88" s="43" t="s">
        <v>711</v>
      </c>
      <c r="B88" s="37" t="s">
        <v>712</v>
      </c>
      <c r="C88" s="36" t="s">
        <v>713</v>
      </c>
      <c r="D88" s="150" t="s">
        <v>714</v>
      </c>
      <c r="E88" s="151" t="s">
        <v>715</v>
      </c>
      <c r="F88" s="151" t="s">
        <v>716</v>
      </c>
      <c r="G88" s="152" t="s">
        <v>717</v>
      </c>
      <c r="H88" s="150" t="s">
        <v>602</v>
      </c>
      <c r="I88" s="153"/>
    </row>
    <row r="89" spans="1:9">
      <c r="A89" s="158" t="s">
        <v>718</v>
      </c>
      <c r="B89" s="159"/>
      <c r="C89" s="160"/>
      <c r="D89" s="173"/>
      <c r="E89" s="173">
        <v>30000</v>
      </c>
      <c r="F89" s="173">
        <v>30000</v>
      </c>
      <c r="G89" s="173"/>
      <c r="H89" s="173"/>
      <c r="I89" s="174"/>
    </row>
    <row r="90" spans="1:9" ht="22.5">
      <c r="A90" s="162" t="s">
        <v>609</v>
      </c>
      <c r="B90" s="163"/>
      <c r="C90" s="164"/>
      <c r="D90" s="175"/>
      <c r="E90" s="175">
        <v>25000</v>
      </c>
      <c r="F90" s="175">
        <v>20000</v>
      </c>
      <c r="G90" s="175"/>
      <c r="H90" s="175"/>
      <c r="I90" s="176"/>
    </row>
    <row r="91" spans="1:9">
      <c r="A91" s="162" t="s">
        <v>593</v>
      </c>
      <c r="B91" s="163"/>
      <c r="C91" s="164"/>
      <c r="D91" s="175"/>
      <c r="E91" s="175">
        <v>5000</v>
      </c>
      <c r="F91" s="175">
        <v>10000</v>
      </c>
      <c r="G91" s="175"/>
      <c r="H91" s="175"/>
      <c r="I91" s="176"/>
    </row>
    <row r="92" spans="1:9" ht="15.75" thickBot="1">
      <c r="A92" s="611" t="s">
        <v>719</v>
      </c>
      <c r="B92" s="611"/>
      <c r="C92" s="611"/>
      <c r="D92" s="611"/>
      <c r="E92" s="611"/>
      <c r="F92" s="611"/>
      <c r="G92" s="611"/>
      <c r="H92" s="611"/>
      <c r="I92" s="611"/>
    </row>
    <row r="93" spans="1:9">
      <c r="A93" s="158" t="s">
        <v>720</v>
      </c>
      <c r="B93" s="159"/>
      <c r="C93" s="160"/>
      <c r="D93" s="173"/>
      <c r="E93" s="173"/>
      <c r="F93" s="173"/>
      <c r="G93" s="173"/>
      <c r="H93" s="173"/>
      <c r="I93" s="174"/>
    </row>
    <row r="94" spans="1:9" ht="22.5">
      <c r="A94" s="162" t="s">
        <v>609</v>
      </c>
      <c r="B94" s="163"/>
      <c r="C94" s="164"/>
      <c r="D94" s="175"/>
      <c r="E94" s="175"/>
      <c r="F94" s="175"/>
      <c r="G94" s="175"/>
      <c r="H94" s="175"/>
      <c r="I94" s="176"/>
    </row>
    <row r="95" spans="1:9" ht="15.75" thickBot="1">
      <c r="A95" s="162" t="s">
        <v>593</v>
      </c>
      <c r="B95" s="163"/>
      <c r="C95" s="164"/>
      <c r="D95" s="175"/>
      <c r="E95" s="175"/>
      <c r="F95" s="175"/>
      <c r="G95" s="175"/>
      <c r="H95" s="175"/>
      <c r="I95" s="176"/>
    </row>
    <row r="96" spans="1:9" ht="79.5" thickBot="1">
      <c r="A96" s="43" t="s">
        <v>1217</v>
      </c>
      <c r="B96" s="37" t="s">
        <v>721</v>
      </c>
      <c r="C96" s="36" t="s">
        <v>1218</v>
      </c>
      <c r="D96" s="150" t="s">
        <v>722</v>
      </c>
      <c r="E96" s="151" t="s">
        <v>723</v>
      </c>
      <c r="F96" s="151" t="s">
        <v>724</v>
      </c>
      <c r="G96" s="152" t="s">
        <v>724</v>
      </c>
      <c r="H96" s="150" t="s">
        <v>724</v>
      </c>
      <c r="I96" s="153" t="s">
        <v>724</v>
      </c>
    </row>
    <row r="97" spans="1:9">
      <c r="A97" s="158" t="s">
        <v>725</v>
      </c>
      <c r="B97" s="159"/>
      <c r="C97" s="160"/>
      <c r="D97" s="173"/>
      <c r="E97" s="173" t="s">
        <v>726</v>
      </c>
      <c r="F97" s="173" t="s">
        <v>727</v>
      </c>
      <c r="G97" s="173" t="s">
        <v>728</v>
      </c>
      <c r="H97" s="173" t="s">
        <v>729</v>
      </c>
      <c r="I97" s="174" t="s">
        <v>729</v>
      </c>
    </row>
    <row r="98" spans="1:9">
      <c r="A98" s="162" t="s">
        <v>592</v>
      </c>
      <c r="B98" s="163"/>
      <c r="C98" s="164"/>
      <c r="D98" s="175"/>
      <c r="E98" s="175" t="s">
        <v>726</v>
      </c>
      <c r="F98" s="175" t="s">
        <v>727</v>
      </c>
      <c r="G98" s="175" t="s">
        <v>728</v>
      </c>
      <c r="H98" s="175" t="s">
        <v>729</v>
      </c>
      <c r="I98" s="176" t="s">
        <v>729</v>
      </c>
    </row>
    <row r="99" spans="1:9" ht="34.5" thickBot="1">
      <c r="A99" s="162" t="s">
        <v>593</v>
      </c>
      <c r="B99" s="163"/>
      <c r="C99" s="164"/>
      <c r="D99" s="175"/>
      <c r="E99" s="175" t="s">
        <v>1219</v>
      </c>
      <c r="F99" s="175"/>
      <c r="G99" s="175"/>
      <c r="H99" s="175"/>
      <c r="I99" s="176"/>
    </row>
    <row r="100" spans="1:9" ht="79.5" thickBot="1">
      <c r="A100" s="43" t="s">
        <v>730</v>
      </c>
      <c r="B100" s="37" t="s">
        <v>731</v>
      </c>
      <c r="C100" s="36" t="s">
        <v>732</v>
      </c>
      <c r="D100" s="150" t="s">
        <v>602</v>
      </c>
      <c r="E100" s="151" t="s">
        <v>733</v>
      </c>
      <c r="F100" s="151" t="s">
        <v>602</v>
      </c>
      <c r="G100" s="152" t="s">
        <v>602</v>
      </c>
      <c r="H100" s="150" t="s">
        <v>602</v>
      </c>
      <c r="I100" s="153" t="s">
        <v>602</v>
      </c>
    </row>
    <row r="101" spans="1:9">
      <c r="A101" s="158" t="s">
        <v>734</v>
      </c>
      <c r="B101" s="159"/>
      <c r="C101" s="160"/>
      <c r="D101" s="173"/>
      <c r="E101" s="173"/>
      <c r="F101" s="173"/>
      <c r="G101" s="173"/>
      <c r="H101" s="173"/>
      <c r="I101" s="174"/>
    </row>
    <row r="102" spans="1:9" ht="23.25" thickBot="1">
      <c r="A102" s="162" t="s">
        <v>609</v>
      </c>
      <c r="B102" s="163"/>
      <c r="C102" s="164"/>
      <c r="D102" s="175"/>
      <c r="E102" s="175"/>
      <c r="F102" s="175"/>
      <c r="G102" s="175"/>
      <c r="H102" s="175"/>
      <c r="I102" s="176"/>
    </row>
    <row r="103" spans="1:9" ht="57" thickBot="1">
      <c r="A103" s="43" t="s">
        <v>735</v>
      </c>
      <c r="B103" s="37" t="s">
        <v>736</v>
      </c>
      <c r="C103" s="36" t="s">
        <v>737</v>
      </c>
      <c r="D103" s="150" t="s">
        <v>738</v>
      </c>
      <c r="E103" s="151" t="s">
        <v>739</v>
      </c>
      <c r="F103" s="151" t="s">
        <v>602</v>
      </c>
      <c r="G103" s="152" t="s">
        <v>602</v>
      </c>
      <c r="H103" s="150" t="s">
        <v>602</v>
      </c>
      <c r="I103" s="153" t="s">
        <v>602</v>
      </c>
    </row>
    <row r="104" spans="1:9" ht="22.5">
      <c r="A104" s="158" t="s">
        <v>609</v>
      </c>
      <c r="B104" s="159"/>
      <c r="C104" s="160"/>
      <c r="D104" s="173"/>
      <c r="E104" s="173"/>
      <c r="F104" s="173"/>
      <c r="G104" s="173"/>
      <c r="H104" s="173"/>
      <c r="I104" s="174"/>
    </row>
    <row r="105" spans="1:9">
      <c r="A105" s="162" t="s">
        <v>593</v>
      </c>
      <c r="B105" s="163"/>
      <c r="C105" s="164"/>
      <c r="D105" s="175"/>
      <c r="E105" s="175"/>
      <c r="F105" s="175"/>
      <c r="G105" s="175"/>
      <c r="H105" s="175"/>
      <c r="I105" s="176"/>
    </row>
    <row r="106" spans="1:9" ht="15.75" thickBot="1">
      <c r="A106" s="611" t="s">
        <v>740</v>
      </c>
      <c r="B106" s="611"/>
      <c r="C106" s="611"/>
      <c r="D106" s="611"/>
      <c r="E106" s="611"/>
      <c r="F106" s="611"/>
      <c r="G106" s="611"/>
      <c r="H106" s="611"/>
      <c r="I106" s="611"/>
    </row>
    <row r="107" spans="1:9">
      <c r="A107" s="158" t="s">
        <v>741</v>
      </c>
      <c r="B107" s="159"/>
      <c r="C107" s="160"/>
      <c r="D107" s="173"/>
      <c r="E107" s="173"/>
      <c r="F107" s="173"/>
      <c r="G107" s="173"/>
      <c r="H107" s="173"/>
      <c r="I107" s="174"/>
    </row>
    <row r="108" spans="1:9">
      <c r="A108" s="162" t="s">
        <v>592</v>
      </c>
      <c r="B108" s="163"/>
      <c r="C108" s="164"/>
      <c r="D108" s="175"/>
      <c r="E108" s="175"/>
      <c r="F108" s="175"/>
      <c r="G108" s="175"/>
      <c r="H108" s="175"/>
      <c r="I108" s="176"/>
    </row>
    <row r="109" spans="1:9" ht="15.75" thickBot="1">
      <c r="A109" s="162" t="s">
        <v>593</v>
      </c>
      <c r="B109" s="163"/>
      <c r="C109" s="164"/>
      <c r="D109" s="175"/>
      <c r="E109" s="175"/>
      <c r="F109" s="175"/>
      <c r="G109" s="175"/>
      <c r="H109" s="175"/>
      <c r="I109" s="176"/>
    </row>
    <row r="110" spans="1:9" ht="124.5" thickBot="1">
      <c r="A110" s="43" t="s">
        <v>742</v>
      </c>
      <c r="B110" s="37" t="s">
        <v>743</v>
      </c>
      <c r="C110" s="36" t="s">
        <v>1218</v>
      </c>
      <c r="D110" s="150" t="s">
        <v>744</v>
      </c>
      <c r="E110" s="151" t="s">
        <v>1220</v>
      </c>
      <c r="F110" s="151" t="s">
        <v>745</v>
      </c>
      <c r="G110" s="152" t="s">
        <v>746</v>
      </c>
      <c r="H110" s="150" t="s">
        <v>747</v>
      </c>
      <c r="I110" s="153" t="s">
        <v>747</v>
      </c>
    </row>
    <row r="111" spans="1:9">
      <c r="A111" s="158" t="s">
        <v>748</v>
      </c>
      <c r="B111" s="159"/>
      <c r="C111" s="160"/>
      <c r="D111" s="173"/>
      <c r="E111" s="173"/>
      <c r="F111" s="173"/>
      <c r="G111" s="173"/>
      <c r="H111" s="173"/>
      <c r="I111" s="174"/>
    </row>
    <row r="112" spans="1:9" ht="22.5">
      <c r="A112" s="162" t="s">
        <v>609</v>
      </c>
      <c r="B112" s="163"/>
      <c r="C112" s="164"/>
      <c r="D112" s="175"/>
      <c r="E112" s="175"/>
      <c r="F112" s="175"/>
      <c r="G112" s="175"/>
      <c r="H112" s="175"/>
      <c r="I112" s="176"/>
    </row>
    <row r="113" spans="1:9" ht="15.75" thickBot="1">
      <c r="A113" s="162" t="s">
        <v>593</v>
      </c>
      <c r="B113" s="163"/>
      <c r="C113" s="164"/>
      <c r="D113" s="175"/>
      <c r="E113" s="175"/>
      <c r="F113" s="175"/>
      <c r="G113" s="175"/>
      <c r="H113" s="175"/>
      <c r="I113" s="176"/>
    </row>
    <row r="114" spans="1:9" ht="169.5" thickBot="1">
      <c r="A114" s="43" t="s">
        <v>749</v>
      </c>
      <c r="B114" s="37" t="s">
        <v>750</v>
      </c>
      <c r="C114" s="36" t="s">
        <v>1221</v>
      </c>
      <c r="D114" s="150" t="s">
        <v>744</v>
      </c>
      <c r="E114" s="151" t="s">
        <v>751</v>
      </c>
      <c r="F114" s="151" t="s">
        <v>752</v>
      </c>
      <c r="G114" s="152" t="s">
        <v>753</v>
      </c>
      <c r="H114" s="150" t="s">
        <v>753</v>
      </c>
      <c r="I114" s="153" t="s">
        <v>753</v>
      </c>
    </row>
    <row r="115" spans="1:9">
      <c r="A115" s="158" t="s">
        <v>754</v>
      </c>
      <c r="B115" s="159"/>
      <c r="C115" s="160"/>
      <c r="D115" s="173"/>
      <c r="E115" s="173"/>
      <c r="F115" s="173"/>
      <c r="G115" s="173"/>
      <c r="H115" s="173"/>
      <c r="I115" s="174"/>
    </row>
    <row r="116" spans="1:9">
      <c r="A116" s="162" t="s">
        <v>630</v>
      </c>
      <c r="B116" s="163"/>
      <c r="C116" s="164"/>
      <c r="D116" s="175" t="s">
        <v>1222</v>
      </c>
      <c r="E116" s="175" t="s">
        <v>755</v>
      </c>
      <c r="F116" s="175"/>
      <c r="G116" s="175"/>
      <c r="H116" s="175"/>
      <c r="I116" s="176"/>
    </row>
    <row r="117" spans="1:9" ht="15.75" thickBot="1">
      <c r="A117" s="162" t="s">
        <v>593</v>
      </c>
      <c r="B117" s="163"/>
      <c r="C117" s="164"/>
      <c r="D117" s="175"/>
      <c r="E117" s="175"/>
      <c r="F117" s="175"/>
      <c r="G117" s="175"/>
      <c r="H117" s="175"/>
      <c r="I117" s="176"/>
    </row>
    <row r="118" spans="1:9" ht="102" thickBot="1">
      <c r="A118" s="43" t="s">
        <v>756</v>
      </c>
      <c r="B118" s="37" t="s">
        <v>757</v>
      </c>
      <c r="C118" s="36" t="s">
        <v>1223</v>
      </c>
      <c r="D118" s="150" t="s">
        <v>758</v>
      </c>
      <c r="E118" s="151" t="s">
        <v>1224</v>
      </c>
      <c r="F118" s="151" t="s">
        <v>1224</v>
      </c>
      <c r="G118" s="152" t="s">
        <v>1224</v>
      </c>
      <c r="H118" s="150" t="s">
        <v>1224</v>
      </c>
      <c r="I118" s="153" t="s">
        <v>1224</v>
      </c>
    </row>
    <row r="119" spans="1:9">
      <c r="A119" s="158" t="s">
        <v>759</v>
      </c>
      <c r="B119" s="159"/>
      <c r="C119" s="160"/>
      <c r="D119" s="173"/>
      <c r="E119" s="173" t="s">
        <v>760</v>
      </c>
      <c r="F119" s="173" t="s">
        <v>760</v>
      </c>
      <c r="G119" s="173" t="s">
        <v>760</v>
      </c>
      <c r="H119" s="173" t="s">
        <v>760</v>
      </c>
      <c r="I119" s="174" t="s">
        <v>760</v>
      </c>
    </row>
    <row r="120" spans="1:9">
      <c r="A120" s="162" t="s">
        <v>630</v>
      </c>
      <c r="B120" s="163"/>
      <c r="C120" s="164"/>
      <c r="D120" s="175"/>
      <c r="E120" s="175" t="s">
        <v>760</v>
      </c>
      <c r="F120" s="175" t="s">
        <v>760</v>
      </c>
      <c r="G120" s="175" t="s">
        <v>760</v>
      </c>
      <c r="H120" s="175" t="s">
        <v>760</v>
      </c>
      <c r="I120" s="176" t="s">
        <v>760</v>
      </c>
    </row>
    <row r="121" spans="1:9" ht="15.75" thickBot="1">
      <c r="A121" s="162" t="s">
        <v>593</v>
      </c>
      <c r="B121" s="163"/>
      <c r="C121" s="164"/>
      <c r="D121" s="175"/>
      <c r="E121" s="175"/>
      <c r="F121" s="175"/>
      <c r="G121" s="175"/>
      <c r="H121" s="175"/>
      <c r="I121" s="176"/>
    </row>
    <row r="122" spans="1:9" ht="158.25" thickBot="1">
      <c r="A122" s="43" t="s">
        <v>761</v>
      </c>
      <c r="B122" s="37" t="s">
        <v>762</v>
      </c>
      <c r="C122" s="36" t="s">
        <v>1225</v>
      </c>
      <c r="D122" s="150" t="s">
        <v>763</v>
      </c>
      <c r="E122" s="151" t="s">
        <v>764</v>
      </c>
      <c r="F122" s="151" t="s">
        <v>764</v>
      </c>
      <c r="G122" s="152" t="s">
        <v>764</v>
      </c>
      <c r="H122" s="150" t="s">
        <v>764</v>
      </c>
      <c r="I122" s="153" t="s">
        <v>764</v>
      </c>
    </row>
    <row r="123" spans="1:9">
      <c r="A123" s="158" t="s">
        <v>765</v>
      </c>
      <c r="B123" s="159"/>
      <c r="C123" s="160"/>
      <c r="D123" s="173"/>
      <c r="E123" s="173" t="s">
        <v>766</v>
      </c>
      <c r="F123" s="173" t="s">
        <v>767</v>
      </c>
      <c r="G123" s="173" t="s">
        <v>768</v>
      </c>
      <c r="H123" s="173" t="s">
        <v>769</v>
      </c>
      <c r="I123" s="174" t="s">
        <v>770</v>
      </c>
    </row>
    <row r="124" spans="1:9">
      <c r="A124" s="162" t="s">
        <v>592</v>
      </c>
      <c r="B124" s="163"/>
      <c r="C124" s="164"/>
      <c r="D124" s="175"/>
      <c r="E124" s="175" t="s">
        <v>766</v>
      </c>
      <c r="F124" s="175" t="s">
        <v>767</v>
      </c>
      <c r="G124" s="175" t="s">
        <v>768</v>
      </c>
      <c r="H124" s="175" t="s">
        <v>769</v>
      </c>
      <c r="I124" s="176" t="s">
        <v>770</v>
      </c>
    </row>
    <row r="125" spans="1:9" ht="15.75" thickBot="1">
      <c r="A125" s="162" t="s">
        <v>593</v>
      </c>
      <c r="B125" s="163"/>
      <c r="C125" s="164"/>
      <c r="D125" s="175"/>
      <c r="E125" s="175"/>
      <c r="F125" s="175"/>
      <c r="G125" s="175"/>
      <c r="H125" s="175"/>
      <c r="I125" s="176"/>
    </row>
    <row r="126" spans="1:9" ht="293.25" thickBot="1">
      <c r="A126" s="43" t="s">
        <v>771</v>
      </c>
      <c r="B126" s="37" t="s">
        <v>1226</v>
      </c>
      <c r="C126" s="36" t="s">
        <v>772</v>
      </c>
      <c r="D126" s="150" t="s">
        <v>773</v>
      </c>
      <c r="E126" s="151" t="s">
        <v>1227</v>
      </c>
      <c r="F126" s="151" t="s">
        <v>1228</v>
      </c>
      <c r="G126" s="152" t="s">
        <v>1228</v>
      </c>
      <c r="H126" s="150" t="s">
        <v>1228</v>
      </c>
      <c r="I126" s="153" t="s">
        <v>1228</v>
      </c>
    </row>
    <row r="127" spans="1:9">
      <c r="A127" s="158" t="s">
        <v>774</v>
      </c>
      <c r="B127" s="159"/>
      <c r="C127" s="160"/>
      <c r="D127" s="173"/>
      <c r="E127" s="173"/>
      <c r="F127" s="173"/>
      <c r="G127" s="173"/>
      <c r="H127" s="173"/>
      <c r="I127" s="174"/>
    </row>
    <row r="128" spans="1:9" ht="22.5">
      <c r="A128" s="162" t="s">
        <v>609</v>
      </c>
      <c r="B128" s="163"/>
      <c r="C128" s="164"/>
      <c r="D128" s="175"/>
      <c r="E128" s="175"/>
      <c r="F128" s="175"/>
      <c r="G128" s="175"/>
      <c r="H128" s="175"/>
      <c r="I128" s="176"/>
    </row>
    <row r="129" spans="1:9" ht="15.75" thickBot="1">
      <c r="A129" s="162" t="s">
        <v>593</v>
      </c>
      <c r="B129" s="163"/>
      <c r="C129" s="164"/>
      <c r="D129" s="175"/>
      <c r="E129" s="175"/>
      <c r="F129" s="175"/>
      <c r="G129" s="175"/>
      <c r="H129" s="175"/>
      <c r="I129" s="176"/>
    </row>
    <row r="130" spans="1:9" ht="90.75" thickBot="1">
      <c r="A130" s="43" t="s">
        <v>775</v>
      </c>
      <c r="B130" s="37" t="s">
        <v>776</v>
      </c>
      <c r="C130" s="36" t="s">
        <v>777</v>
      </c>
      <c r="D130" s="150" t="s">
        <v>778</v>
      </c>
      <c r="E130" s="151" t="s">
        <v>602</v>
      </c>
      <c r="F130" s="151" t="s">
        <v>779</v>
      </c>
      <c r="G130" s="152" t="s">
        <v>780</v>
      </c>
      <c r="H130" s="150" t="s">
        <v>780</v>
      </c>
      <c r="I130" s="153" t="s">
        <v>602</v>
      </c>
    </row>
    <row r="131" spans="1:9">
      <c r="A131" s="158" t="s">
        <v>781</v>
      </c>
      <c r="B131" s="159"/>
      <c r="C131" s="160"/>
      <c r="D131" s="173"/>
      <c r="E131" s="173"/>
      <c r="F131" s="173"/>
      <c r="G131" s="173"/>
      <c r="H131" s="173"/>
      <c r="I131" s="174"/>
    </row>
    <row r="132" spans="1:9" ht="22.5">
      <c r="A132" s="162" t="s">
        <v>609</v>
      </c>
      <c r="B132" s="163"/>
      <c r="C132" s="164"/>
      <c r="D132" s="175"/>
      <c r="E132" s="175"/>
      <c r="F132" s="175"/>
      <c r="G132" s="175"/>
      <c r="H132" s="175"/>
      <c r="I132" s="176"/>
    </row>
    <row r="133" spans="1:9" ht="15.75" thickBot="1">
      <c r="A133" s="162" t="s">
        <v>593</v>
      </c>
      <c r="B133" s="163"/>
      <c r="C133" s="164"/>
      <c r="D133" s="175"/>
      <c r="E133" s="175"/>
      <c r="F133" s="175"/>
      <c r="G133" s="175"/>
      <c r="H133" s="175"/>
      <c r="I133" s="176"/>
    </row>
    <row r="134" spans="1:9" ht="135.75" thickBot="1">
      <c r="A134" s="43" t="s">
        <v>782</v>
      </c>
      <c r="B134" s="37" t="s">
        <v>783</v>
      </c>
      <c r="C134" s="36" t="s">
        <v>1229</v>
      </c>
      <c r="D134" s="150" t="s">
        <v>784</v>
      </c>
      <c r="E134" s="151" t="s">
        <v>1230</v>
      </c>
      <c r="F134" s="151" t="s">
        <v>785</v>
      </c>
      <c r="G134" s="152" t="s">
        <v>785</v>
      </c>
      <c r="H134" s="150" t="s">
        <v>785</v>
      </c>
      <c r="I134" s="153" t="s">
        <v>785</v>
      </c>
    </row>
    <row r="135" spans="1:9">
      <c r="A135" s="158" t="s">
        <v>786</v>
      </c>
      <c r="B135" s="159"/>
      <c r="C135" s="160"/>
      <c r="D135" s="173"/>
      <c r="E135" s="173" t="s">
        <v>787</v>
      </c>
      <c r="F135" s="173"/>
      <c r="G135" s="173"/>
      <c r="H135" s="173"/>
      <c r="I135" s="174"/>
    </row>
    <row r="136" spans="1:9">
      <c r="A136" s="162" t="s">
        <v>630</v>
      </c>
      <c r="B136" s="163"/>
      <c r="C136" s="164"/>
      <c r="D136" s="175"/>
      <c r="E136" s="175" t="s">
        <v>787</v>
      </c>
      <c r="F136" s="175"/>
      <c r="G136" s="175"/>
      <c r="H136" s="175"/>
      <c r="I136" s="176"/>
    </row>
    <row r="137" spans="1:9" ht="15.75" thickBot="1">
      <c r="A137" s="162" t="s">
        <v>593</v>
      </c>
      <c r="B137" s="163"/>
      <c r="C137" s="164"/>
      <c r="D137" s="175"/>
      <c r="E137" s="175"/>
      <c r="F137" s="175"/>
      <c r="G137" s="175"/>
      <c r="H137" s="175"/>
      <c r="I137" s="176"/>
    </row>
    <row r="138" spans="1:9" ht="237" thickBot="1">
      <c r="A138" s="43" t="s">
        <v>788</v>
      </c>
      <c r="B138" s="37" t="s">
        <v>789</v>
      </c>
      <c r="C138" s="36" t="s">
        <v>732</v>
      </c>
      <c r="D138" s="150" t="s">
        <v>790</v>
      </c>
      <c r="E138" s="151" t="s">
        <v>791</v>
      </c>
      <c r="F138" s="151" t="s">
        <v>792</v>
      </c>
      <c r="G138" s="152" t="s">
        <v>793</v>
      </c>
      <c r="H138" s="150" t="s">
        <v>794</v>
      </c>
      <c r="I138" s="153"/>
    </row>
    <row r="139" spans="1:9">
      <c r="A139" s="158" t="s">
        <v>795</v>
      </c>
      <c r="B139" s="159"/>
      <c r="C139" s="160"/>
      <c r="D139" s="173"/>
      <c r="E139" s="173"/>
      <c r="F139" s="173"/>
      <c r="G139" s="173" t="s">
        <v>796</v>
      </c>
      <c r="H139" s="173" t="s">
        <v>797</v>
      </c>
      <c r="I139" s="174"/>
    </row>
    <row r="140" spans="1:9">
      <c r="A140" s="162" t="s">
        <v>630</v>
      </c>
      <c r="B140" s="163"/>
      <c r="C140" s="164"/>
      <c r="D140" s="175"/>
      <c r="E140" s="175"/>
      <c r="F140" s="175"/>
      <c r="G140" s="175" t="s">
        <v>796</v>
      </c>
      <c r="H140" s="175" t="s">
        <v>797</v>
      </c>
      <c r="I140" s="176"/>
    </row>
    <row r="141" spans="1:9" ht="15.75" thickBot="1">
      <c r="A141" s="162" t="s">
        <v>593</v>
      </c>
      <c r="B141" s="163"/>
      <c r="C141" s="164"/>
      <c r="D141" s="175"/>
      <c r="E141" s="175"/>
      <c r="F141" s="175"/>
      <c r="G141" s="175"/>
      <c r="H141" s="175"/>
      <c r="I141" s="176"/>
    </row>
    <row r="142" spans="1:9" ht="45.75" thickBot="1">
      <c r="A142" s="43" t="s">
        <v>798</v>
      </c>
      <c r="B142" s="37" t="s">
        <v>799</v>
      </c>
      <c r="C142" s="36" t="s">
        <v>669</v>
      </c>
      <c r="D142" s="150" t="s">
        <v>800</v>
      </c>
      <c r="E142" s="151" t="s">
        <v>801</v>
      </c>
      <c r="F142" s="151" t="s">
        <v>602</v>
      </c>
      <c r="G142" s="152" t="s">
        <v>602</v>
      </c>
      <c r="H142" s="150" t="s">
        <v>602</v>
      </c>
      <c r="I142" s="153" t="s">
        <v>602</v>
      </c>
    </row>
    <row r="143" spans="1:9">
      <c r="A143" s="158" t="s">
        <v>802</v>
      </c>
      <c r="B143" s="159"/>
      <c r="C143" s="160"/>
      <c r="D143" s="173"/>
      <c r="E143" s="173" t="s">
        <v>602</v>
      </c>
      <c r="F143" s="173"/>
      <c r="G143" s="173"/>
      <c r="H143" s="173"/>
      <c r="I143" s="174"/>
    </row>
    <row r="144" spans="1:9" ht="22.5">
      <c r="A144" s="162" t="s">
        <v>609</v>
      </c>
      <c r="B144" s="163"/>
      <c r="C144" s="164"/>
      <c r="D144" s="175"/>
      <c r="E144" s="175"/>
      <c r="F144" s="175"/>
      <c r="G144" s="175"/>
      <c r="H144" s="175"/>
      <c r="I144" s="176"/>
    </row>
    <row r="145" spans="1:9">
      <c r="A145" s="162" t="s">
        <v>593</v>
      </c>
      <c r="B145" s="163"/>
      <c r="C145" s="164"/>
      <c r="D145" s="175"/>
      <c r="E145" s="175"/>
      <c r="F145" s="175"/>
      <c r="G145" s="175"/>
      <c r="H145" s="175"/>
      <c r="I145" s="176"/>
    </row>
    <row r="146" spans="1:9">
      <c r="A146" s="606" t="s">
        <v>803</v>
      </c>
      <c r="B146" s="606"/>
      <c r="C146" s="606"/>
      <c r="D146" s="606"/>
      <c r="E146" s="606"/>
      <c r="F146" s="606"/>
      <c r="G146" s="606"/>
      <c r="H146" s="606"/>
      <c r="I146" s="606"/>
    </row>
    <row r="147" spans="1:9">
      <c r="A147" s="162" t="s">
        <v>804</v>
      </c>
      <c r="B147" s="163"/>
      <c r="C147" s="164"/>
      <c r="D147" s="175"/>
      <c r="E147" s="175"/>
      <c r="F147" s="175"/>
      <c r="G147" s="175"/>
      <c r="H147" s="175"/>
      <c r="I147" s="176"/>
    </row>
    <row r="148" spans="1:9" ht="22.5">
      <c r="A148" s="162" t="s">
        <v>609</v>
      </c>
      <c r="B148" s="163"/>
      <c r="C148" s="164"/>
      <c r="D148" s="175"/>
      <c r="E148" s="175"/>
      <c r="F148" s="175"/>
      <c r="G148" s="175"/>
      <c r="H148" s="175"/>
      <c r="I148" s="176"/>
    </row>
    <row r="149" spans="1:9" ht="15.75" thickBot="1">
      <c r="A149" s="162" t="s">
        <v>593</v>
      </c>
      <c r="B149" s="163"/>
      <c r="C149" s="164"/>
      <c r="D149" s="175"/>
      <c r="E149" s="175"/>
      <c r="F149" s="175"/>
      <c r="G149" s="175"/>
      <c r="H149" s="175"/>
      <c r="I149" s="176"/>
    </row>
    <row r="150" spans="1:9" ht="191.25">
      <c r="A150" s="43" t="s">
        <v>805</v>
      </c>
      <c r="B150" s="37" t="s">
        <v>806</v>
      </c>
      <c r="C150" s="36" t="s">
        <v>807</v>
      </c>
      <c r="D150" s="150"/>
      <c r="E150" s="151" t="s">
        <v>808</v>
      </c>
      <c r="F150" s="151" t="s">
        <v>809</v>
      </c>
      <c r="G150" s="152" t="s">
        <v>810</v>
      </c>
      <c r="H150" s="150"/>
      <c r="I150" s="153"/>
    </row>
    <row r="151" spans="1:9">
      <c r="A151" s="177" t="s">
        <v>811</v>
      </c>
      <c r="B151" s="163"/>
      <c r="C151" s="164"/>
      <c r="D151" s="175"/>
      <c r="E151" s="175"/>
      <c r="F151" s="175"/>
      <c r="G151" s="175"/>
      <c r="H151" s="175"/>
      <c r="I151" s="176"/>
    </row>
    <row r="152" spans="1:9">
      <c r="A152" s="162" t="s">
        <v>630</v>
      </c>
      <c r="B152" s="163"/>
      <c r="C152" s="164"/>
      <c r="D152" s="175"/>
      <c r="E152" s="175"/>
      <c r="F152" s="175"/>
      <c r="G152" s="175"/>
      <c r="H152" s="175"/>
      <c r="I152" s="176"/>
    </row>
    <row r="153" spans="1:9" ht="23.25" thickBot="1">
      <c r="A153" s="162" t="s">
        <v>593</v>
      </c>
      <c r="B153" s="163"/>
      <c r="C153" s="164"/>
      <c r="D153" s="175" t="s">
        <v>1231</v>
      </c>
      <c r="E153" s="175"/>
      <c r="F153" s="175"/>
      <c r="G153" s="175"/>
      <c r="H153" s="175"/>
      <c r="I153" s="176"/>
    </row>
    <row r="154" spans="1:9" ht="168.75">
      <c r="A154" s="43" t="s">
        <v>812</v>
      </c>
      <c r="B154" s="37" t="s">
        <v>813</v>
      </c>
      <c r="C154" s="36" t="s">
        <v>1232</v>
      </c>
      <c r="D154" s="150" t="s">
        <v>602</v>
      </c>
      <c r="E154" s="151" t="s">
        <v>814</v>
      </c>
      <c r="F154" s="151" t="s">
        <v>814</v>
      </c>
      <c r="G154" s="152" t="s">
        <v>602</v>
      </c>
      <c r="H154" s="150" t="s">
        <v>602</v>
      </c>
      <c r="I154" s="153" t="s">
        <v>602</v>
      </c>
    </row>
    <row r="155" spans="1:9">
      <c r="A155" s="177" t="s">
        <v>815</v>
      </c>
      <c r="B155" s="163"/>
      <c r="C155" s="164"/>
      <c r="D155" s="175"/>
      <c r="E155" s="175"/>
      <c r="F155" s="175"/>
      <c r="G155" s="175"/>
      <c r="H155" s="175"/>
      <c r="I155" s="176"/>
    </row>
    <row r="156" spans="1:9" ht="22.5">
      <c r="A156" s="162" t="s">
        <v>609</v>
      </c>
      <c r="B156" s="163"/>
      <c r="C156" s="164"/>
      <c r="D156" s="175"/>
      <c r="E156" s="175"/>
      <c r="F156" s="175"/>
      <c r="G156" s="175"/>
      <c r="H156" s="175"/>
      <c r="I156" s="176"/>
    </row>
    <row r="157" spans="1:9" ht="33.75">
      <c r="A157" s="162" t="s">
        <v>816</v>
      </c>
      <c r="B157" s="163"/>
      <c r="C157" s="164"/>
      <c r="D157" s="175"/>
      <c r="E157" s="175" t="s">
        <v>817</v>
      </c>
      <c r="F157" s="175" t="s">
        <v>818</v>
      </c>
      <c r="G157" s="175"/>
      <c r="H157" s="175"/>
      <c r="I157" s="176"/>
    </row>
    <row r="158" spans="1:9" ht="15" customHeight="1">
      <c r="A158" s="607" t="s">
        <v>819</v>
      </c>
      <c r="B158" s="607"/>
      <c r="C158" s="607"/>
      <c r="D158" s="607"/>
      <c r="E158" s="607"/>
      <c r="F158" s="607"/>
      <c r="G158" s="607"/>
      <c r="H158" s="607"/>
      <c r="I158" s="607"/>
    </row>
    <row r="159" spans="1:9">
      <c r="A159" s="177" t="s">
        <v>820</v>
      </c>
      <c r="B159" s="163"/>
      <c r="C159" s="164"/>
      <c r="D159" s="175"/>
      <c r="E159" s="175"/>
      <c r="F159" s="175"/>
      <c r="G159" s="175"/>
      <c r="H159" s="175"/>
      <c r="I159" s="176"/>
    </row>
    <row r="160" spans="1:9">
      <c r="A160" s="162" t="s">
        <v>630</v>
      </c>
      <c r="B160" s="163"/>
      <c r="C160" s="164"/>
      <c r="D160" s="175"/>
      <c r="E160" s="175"/>
      <c r="F160" s="175"/>
      <c r="G160" s="175"/>
      <c r="H160" s="175"/>
      <c r="I160" s="176"/>
    </row>
    <row r="161" spans="1:9" ht="15.75" thickBot="1">
      <c r="A161" s="162" t="s">
        <v>593</v>
      </c>
      <c r="B161" s="163"/>
      <c r="C161" s="164"/>
      <c r="D161" s="175"/>
      <c r="E161" s="175"/>
      <c r="F161" s="175"/>
      <c r="G161" s="175"/>
      <c r="H161" s="175"/>
      <c r="I161" s="176"/>
    </row>
    <row r="162" spans="1:9" ht="135">
      <c r="A162" s="43" t="s">
        <v>821</v>
      </c>
      <c r="B162" s="37" t="s">
        <v>822</v>
      </c>
      <c r="C162" s="36" t="s">
        <v>1233</v>
      </c>
      <c r="D162" s="150" t="s">
        <v>823</v>
      </c>
      <c r="E162" s="151" t="s">
        <v>824</v>
      </c>
      <c r="F162" s="151" t="s">
        <v>825</v>
      </c>
      <c r="G162" s="152" t="s">
        <v>602</v>
      </c>
      <c r="H162" s="150" t="s">
        <v>602</v>
      </c>
      <c r="I162" s="153" t="s">
        <v>602</v>
      </c>
    </row>
    <row r="163" spans="1:9">
      <c r="A163" s="177" t="s">
        <v>826</v>
      </c>
      <c r="B163" s="163"/>
      <c r="C163" s="164"/>
      <c r="D163" s="175"/>
      <c r="E163" s="175"/>
      <c r="F163" s="175"/>
      <c r="G163" s="175"/>
      <c r="H163" s="175"/>
      <c r="I163" s="176"/>
    </row>
    <row r="164" spans="1:9">
      <c r="A164" s="162" t="s">
        <v>592</v>
      </c>
      <c r="B164" s="163"/>
      <c r="C164" s="164"/>
      <c r="D164" s="175"/>
      <c r="E164" s="175"/>
      <c r="F164" s="175"/>
      <c r="G164" s="175"/>
      <c r="H164" s="175"/>
      <c r="I164" s="176"/>
    </row>
    <row r="165" spans="1:9" ht="15.75" thickBot="1">
      <c r="A165" s="162" t="s">
        <v>593</v>
      </c>
      <c r="B165" s="163"/>
      <c r="C165" s="164"/>
      <c r="D165" s="175"/>
      <c r="E165" s="175"/>
      <c r="F165" s="175"/>
      <c r="G165" s="175"/>
      <c r="H165" s="175"/>
      <c r="I165" s="176"/>
    </row>
    <row r="166" spans="1:9" ht="202.5">
      <c r="A166" s="43" t="s">
        <v>827</v>
      </c>
      <c r="B166" s="37" t="s">
        <v>828</v>
      </c>
      <c r="C166" s="36" t="s">
        <v>829</v>
      </c>
      <c r="D166" s="150" t="s">
        <v>830</v>
      </c>
      <c r="E166" s="151" t="s">
        <v>831</v>
      </c>
      <c r="F166" s="151" t="s">
        <v>832</v>
      </c>
      <c r="G166" s="152" t="s">
        <v>833</v>
      </c>
      <c r="H166" s="150" t="s">
        <v>834</v>
      </c>
      <c r="I166" s="153" t="s">
        <v>833</v>
      </c>
    </row>
    <row r="167" spans="1:9">
      <c r="A167" s="177" t="s">
        <v>835</v>
      </c>
      <c r="B167" s="163"/>
      <c r="C167" s="164"/>
      <c r="D167" s="175"/>
      <c r="E167" s="175"/>
      <c r="F167" s="175"/>
      <c r="G167" s="175"/>
      <c r="H167" s="175"/>
      <c r="I167" s="176"/>
    </row>
    <row r="168" spans="1:9" ht="22.5">
      <c r="A168" s="162" t="s">
        <v>609</v>
      </c>
      <c r="B168" s="163"/>
      <c r="C168" s="164"/>
      <c r="D168" s="175"/>
      <c r="E168" s="175"/>
      <c r="F168" s="175"/>
      <c r="G168" s="175"/>
      <c r="H168" s="175"/>
      <c r="I168" s="176"/>
    </row>
    <row r="169" spans="1:9" ht="15.75" thickBot="1">
      <c r="A169" s="162" t="s">
        <v>593</v>
      </c>
      <c r="B169" s="163"/>
      <c r="C169" s="164"/>
      <c r="D169" s="175"/>
      <c r="E169" s="175"/>
      <c r="F169" s="175"/>
      <c r="G169" s="175"/>
      <c r="H169" s="175"/>
      <c r="I169" s="176"/>
    </row>
    <row r="170" spans="1:9" ht="135">
      <c r="A170" s="43" t="s">
        <v>836</v>
      </c>
      <c r="B170" s="37" t="s">
        <v>837</v>
      </c>
      <c r="C170" s="36" t="s">
        <v>838</v>
      </c>
      <c r="D170" s="150" t="s">
        <v>839</v>
      </c>
      <c r="E170" s="151" t="s">
        <v>840</v>
      </c>
      <c r="F170" s="151" t="s">
        <v>841</v>
      </c>
      <c r="G170" s="152" t="s">
        <v>841</v>
      </c>
      <c r="H170" s="150" t="s">
        <v>841</v>
      </c>
      <c r="I170" s="153" t="s">
        <v>841</v>
      </c>
    </row>
    <row r="171" spans="1:9">
      <c r="A171" s="177" t="s">
        <v>842</v>
      </c>
      <c r="B171" s="163"/>
      <c r="C171" s="164"/>
      <c r="D171" s="175"/>
      <c r="E171" s="175"/>
      <c r="F171" s="175"/>
      <c r="G171" s="175"/>
      <c r="H171" s="175"/>
      <c r="I171" s="176"/>
    </row>
    <row r="172" spans="1:9">
      <c r="A172" s="162" t="s">
        <v>592</v>
      </c>
      <c r="B172" s="163"/>
      <c r="C172" s="164"/>
      <c r="D172" s="175"/>
      <c r="E172" s="175"/>
      <c r="F172" s="175"/>
      <c r="G172" s="175"/>
      <c r="H172" s="175"/>
      <c r="I172" s="176"/>
    </row>
    <row r="173" spans="1:9" ht="33.75">
      <c r="A173" s="162" t="s">
        <v>593</v>
      </c>
      <c r="B173" s="163"/>
      <c r="C173" s="164"/>
      <c r="D173" s="175"/>
      <c r="E173" s="175" t="s">
        <v>1234</v>
      </c>
      <c r="F173" s="175"/>
      <c r="G173" s="175"/>
      <c r="H173" s="175"/>
      <c r="I173" s="176"/>
    </row>
    <row r="174" spans="1:9" ht="15" customHeight="1" thickBot="1">
      <c r="A174" s="606" t="s">
        <v>843</v>
      </c>
      <c r="B174" s="606"/>
      <c r="C174" s="606"/>
      <c r="D174" s="606"/>
      <c r="E174" s="606"/>
      <c r="F174" s="606"/>
      <c r="G174" s="606"/>
      <c r="H174" s="606"/>
      <c r="I174" s="606"/>
    </row>
    <row r="175" spans="1:9" ht="113.25" thickBot="1">
      <c r="A175" s="43" t="s">
        <v>844</v>
      </c>
      <c r="B175" s="37" t="s">
        <v>845</v>
      </c>
      <c r="C175" s="36" t="s">
        <v>846</v>
      </c>
      <c r="D175" s="150" t="s">
        <v>847</v>
      </c>
      <c r="E175" s="151" t="s">
        <v>602</v>
      </c>
      <c r="F175" s="151" t="s">
        <v>848</v>
      </c>
      <c r="G175" s="152" t="s">
        <v>602</v>
      </c>
      <c r="H175" s="150" t="s">
        <v>602</v>
      </c>
      <c r="I175" s="153" t="s">
        <v>602</v>
      </c>
    </row>
    <row r="176" spans="1:9" ht="90">
      <c r="A176" s="43" t="s">
        <v>849</v>
      </c>
      <c r="B176" s="37" t="s">
        <v>850</v>
      </c>
      <c r="C176" s="36" t="s">
        <v>851</v>
      </c>
      <c r="D176" s="150" t="s">
        <v>852</v>
      </c>
      <c r="E176" s="151" t="s">
        <v>602</v>
      </c>
      <c r="F176" s="151" t="s">
        <v>853</v>
      </c>
      <c r="G176" s="152" t="s">
        <v>602</v>
      </c>
      <c r="H176" s="150" t="s">
        <v>602</v>
      </c>
      <c r="I176" s="153" t="s">
        <v>602</v>
      </c>
    </row>
    <row r="177" spans="1:9">
      <c r="A177" s="177" t="s">
        <v>854</v>
      </c>
      <c r="B177" s="163"/>
      <c r="C177" s="164"/>
      <c r="D177" s="175"/>
      <c r="E177" s="175"/>
      <c r="F177" s="175" t="s">
        <v>602</v>
      </c>
      <c r="G177" s="175"/>
      <c r="H177" s="175"/>
      <c r="I177" s="176"/>
    </row>
    <row r="178" spans="1:9" ht="22.5">
      <c r="A178" s="162" t="s">
        <v>609</v>
      </c>
      <c r="B178" s="163"/>
      <c r="C178" s="164"/>
      <c r="D178" s="175"/>
      <c r="E178" s="175"/>
      <c r="F178" s="175"/>
      <c r="G178" s="175"/>
      <c r="H178" s="175"/>
      <c r="I178" s="176"/>
    </row>
    <row r="179" spans="1:9">
      <c r="A179" s="162" t="s">
        <v>593</v>
      </c>
      <c r="B179" s="163"/>
      <c r="C179" s="164"/>
      <c r="D179" s="175"/>
      <c r="E179" s="175"/>
      <c r="F179" s="175"/>
      <c r="G179" s="175"/>
      <c r="H179" s="175"/>
      <c r="I179" s="176"/>
    </row>
    <row r="180" spans="1:9">
      <c r="A180" s="178"/>
      <c r="B180" s="179"/>
      <c r="C180" s="179"/>
      <c r="D180" s="154"/>
      <c r="E180" s="180"/>
      <c r="F180" s="154"/>
      <c r="G180" s="154"/>
      <c r="H180" s="154"/>
      <c r="I180" s="154"/>
    </row>
    <row r="181" spans="1:9" s="49" customFormat="1">
      <c r="A181" s="178"/>
      <c r="B181" s="179"/>
      <c r="C181" s="179"/>
      <c r="D181" s="154"/>
      <c r="E181" s="180"/>
      <c r="F181" s="154"/>
      <c r="G181" s="154"/>
      <c r="H181" s="154"/>
      <c r="I181" s="154"/>
    </row>
    <row r="182" spans="1:9" s="49" customFormat="1">
      <c r="A182" s="178"/>
      <c r="B182" s="179"/>
      <c r="C182" s="179"/>
      <c r="D182" s="154"/>
      <c r="E182" s="180"/>
      <c r="F182" s="154"/>
      <c r="G182" s="154"/>
      <c r="H182" s="154"/>
      <c r="I182" s="154"/>
    </row>
    <row r="183" spans="1:9" s="49" customFormat="1">
      <c r="A183" s="178"/>
      <c r="B183" s="179"/>
      <c r="C183" s="179"/>
      <c r="D183" s="154"/>
      <c r="E183" s="180"/>
      <c r="F183" s="154"/>
      <c r="G183" s="154"/>
      <c r="H183" s="154"/>
      <c r="I183" s="154"/>
    </row>
    <row r="184" spans="1:9" s="49" customFormat="1">
      <c r="A184" s="178"/>
      <c r="B184" s="179"/>
      <c r="C184" s="179"/>
      <c r="D184" s="154"/>
      <c r="E184" s="180"/>
      <c r="F184" s="154"/>
      <c r="G184" s="154"/>
      <c r="H184" s="154"/>
      <c r="I184" s="154"/>
    </row>
    <row r="185" spans="1:9" s="49" customFormat="1">
      <c r="A185" s="178"/>
      <c r="B185" s="179"/>
      <c r="C185" s="179"/>
      <c r="D185" s="154"/>
      <c r="E185" s="180"/>
      <c r="F185" s="154"/>
      <c r="G185" s="154"/>
      <c r="H185" s="154"/>
      <c r="I185" s="154"/>
    </row>
    <row r="186" spans="1:9" s="49" customFormat="1">
      <c r="A186" s="178"/>
      <c r="B186" s="179"/>
      <c r="C186" s="179"/>
      <c r="D186" s="154"/>
      <c r="E186" s="180"/>
      <c r="F186" s="154"/>
      <c r="G186" s="154"/>
      <c r="H186" s="154"/>
      <c r="I186" s="154"/>
    </row>
    <row r="187" spans="1:9" s="49" customFormat="1">
      <c r="A187" s="178"/>
      <c r="B187" s="179"/>
      <c r="C187" s="179"/>
      <c r="D187" s="154"/>
      <c r="E187" s="180"/>
      <c r="F187" s="154"/>
      <c r="G187" s="154"/>
      <c r="H187" s="154"/>
      <c r="I187" s="154"/>
    </row>
    <row r="188" spans="1:9" s="49" customFormat="1">
      <c r="A188" s="178"/>
      <c r="B188" s="179"/>
      <c r="C188" s="179"/>
      <c r="D188" s="154"/>
      <c r="E188" s="180"/>
      <c r="F188" s="154"/>
      <c r="G188" s="154"/>
      <c r="H188" s="154"/>
      <c r="I188" s="154"/>
    </row>
    <row r="189" spans="1:9" s="49" customFormat="1">
      <c r="A189" s="178"/>
      <c r="B189" s="179"/>
      <c r="C189" s="179"/>
      <c r="D189" s="154"/>
      <c r="E189" s="180"/>
      <c r="F189" s="154"/>
      <c r="G189" s="154"/>
      <c r="H189" s="154"/>
      <c r="I189" s="154"/>
    </row>
    <row r="190" spans="1:9" s="49" customFormat="1">
      <c r="A190" s="178"/>
      <c r="B190" s="179"/>
      <c r="C190" s="179"/>
      <c r="D190" s="154"/>
      <c r="E190" s="180"/>
      <c r="F190" s="154"/>
      <c r="G190" s="154"/>
      <c r="H190" s="154"/>
      <c r="I190" s="154"/>
    </row>
    <row r="191" spans="1:9" s="49" customFormat="1">
      <c r="A191" s="178"/>
      <c r="B191" s="179"/>
      <c r="C191" s="179"/>
      <c r="D191" s="154"/>
      <c r="E191" s="180"/>
      <c r="F191" s="154"/>
      <c r="G191" s="154"/>
      <c r="H191" s="154"/>
      <c r="I191" s="154"/>
    </row>
    <row r="192" spans="1:9" s="49" customFormat="1">
      <c r="A192" s="178"/>
      <c r="B192" s="179"/>
      <c r="C192" s="179"/>
      <c r="D192" s="154"/>
      <c r="E192" s="180"/>
      <c r="F192" s="154"/>
      <c r="G192" s="154"/>
      <c r="H192" s="154"/>
      <c r="I192" s="154"/>
    </row>
    <row r="193" spans="1:9" s="49" customFormat="1">
      <c r="A193" s="178"/>
      <c r="B193" s="179"/>
      <c r="C193" s="179"/>
      <c r="D193" s="154"/>
      <c r="E193" s="180"/>
      <c r="F193" s="154"/>
      <c r="G193" s="154"/>
      <c r="H193" s="154"/>
      <c r="I193" s="154"/>
    </row>
    <row r="194" spans="1:9" s="49" customFormat="1">
      <c r="A194" s="178"/>
      <c r="B194" s="179"/>
      <c r="C194" s="179"/>
      <c r="D194" s="154"/>
      <c r="E194" s="180"/>
      <c r="F194" s="154"/>
      <c r="G194" s="154"/>
      <c r="H194" s="154"/>
      <c r="I194" s="154"/>
    </row>
    <row r="195" spans="1:9" s="49" customFormat="1">
      <c r="A195" s="178"/>
      <c r="B195" s="179"/>
      <c r="C195" s="179"/>
      <c r="D195" s="154"/>
      <c r="E195" s="180"/>
      <c r="F195" s="154"/>
      <c r="G195" s="154"/>
      <c r="H195" s="154"/>
      <c r="I195" s="154"/>
    </row>
    <row r="196" spans="1:9" s="49" customFormat="1">
      <c r="A196" s="178"/>
      <c r="B196" s="179"/>
      <c r="C196" s="179"/>
      <c r="D196" s="154"/>
      <c r="E196" s="180"/>
      <c r="F196" s="154"/>
      <c r="G196" s="154"/>
      <c r="H196" s="154"/>
      <c r="I196" s="154"/>
    </row>
    <row r="197" spans="1:9" s="49" customFormat="1">
      <c r="A197" s="178"/>
      <c r="B197" s="179"/>
      <c r="C197" s="179"/>
      <c r="D197" s="154"/>
      <c r="E197" s="180"/>
      <c r="F197" s="154"/>
      <c r="G197" s="154"/>
      <c r="H197" s="154"/>
      <c r="I197" s="154"/>
    </row>
    <row r="198" spans="1:9" s="49" customFormat="1">
      <c r="A198" s="178"/>
      <c r="B198" s="179"/>
      <c r="C198" s="179"/>
      <c r="D198" s="154"/>
      <c r="E198" s="180"/>
      <c r="F198" s="154"/>
      <c r="G198" s="154"/>
      <c r="H198" s="154"/>
      <c r="I198" s="154"/>
    </row>
    <row r="199" spans="1:9" s="49" customFormat="1">
      <c r="A199" s="178"/>
      <c r="B199" s="179"/>
      <c r="C199" s="179"/>
      <c r="D199" s="154"/>
      <c r="E199" s="180"/>
      <c r="F199" s="154"/>
      <c r="G199" s="154"/>
      <c r="H199" s="154"/>
      <c r="I199" s="154"/>
    </row>
    <row r="200" spans="1:9" s="49" customFormat="1">
      <c r="A200" s="178"/>
      <c r="B200" s="179"/>
      <c r="C200" s="179"/>
      <c r="D200" s="154"/>
      <c r="E200" s="180"/>
      <c r="F200" s="154"/>
      <c r="G200" s="154"/>
      <c r="H200" s="154"/>
      <c r="I200" s="154"/>
    </row>
    <row r="201" spans="1:9" s="49" customFormat="1">
      <c r="A201" s="178"/>
      <c r="B201" s="179"/>
      <c r="C201" s="179"/>
      <c r="D201" s="154"/>
      <c r="E201" s="180"/>
      <c r="F201" s="154"/>
      <c r="G201" s="154"/>
      <c r="H201" s="154"/>
      <c r="I201" s="154"/>
    </row>
    <row r="202" spans="1:9" s="49" customFormat="1">
      <c r="A202" s="178"/>
      <c r="B202" s="179"/>
      <c r="C202" s="179"/>
      <c r="D202" s="154"/>
      <c r="E202" s="180"/>
      <c r="F202" s="154"/>
      <c r="G202" s="154"/>
      <c r="H202" s="154"/>
      <c r="I202" s="154"/>
    </row>
    <row r="203" spans="1:9" s="49" customFormat="1">
      <c r="A203" s="178"/>
      <c r="B203" s="179"/>
      <c r="C203" s="179"/>
      <c r="D203" s="154"/>
      <c r="E203" s="180"/>
      <c r="F203" s="154"/>
      <c r="G203" s="154"/>
      <c r="H203" s="154"/>
      <c r="I203" s="154"/>
    </row>
    <row r="204" spans="1:9" s="49" customFormat="1">
      <c r="A204" s="178"/>
      <c r="B204" s="179"/>
      <c r="C204" s="179"/>
      <c r="D204" s="154"/>
      <c r="E204" s="180"/>
      <c r="F204" s="154"/>
      <c r="G204" s="154"/>
      <c r="H204" s="154"/>
      <c r="I204" s="154"/>
    </row>
    <row r="205" spans="1:9" s="49" customFormat="1">
      <c r="A205" s="178"/>
      <c r="B205" s="179"/>
      <c r="C205" s="179"/>
      <c r="D205" s="154"/>
      <c r="E205" s="180"/>
      <c r="F205" s="154"/>
      <c r="G205" s="154"/>
      <c r="H205" s="154"/>
      <c r="I205" s="154"/>
    </row>
    <row r="206" spans="1:9" s="49" customFormat="1">
      <c r="A206" s="178"/>
      <c r="B206" s="179"/>
      <c r="C206" s="179"/>
      <c r="D206" s="154"/>
      <c r="E206" s="180"/>
      <c r="F206" s="154"/>
      <c r="G206" s="154"/>
      <c r="H206" s="154"/>
      <c r="I206" s="154"/>
    </row>
    <row r="207" spans="1:9" s="49" customFormat="1">
      <c r="A207" s="178"/>
      <c r="B207" s="179"/>
      <c r="C207" s="179"/>
      <c r="D207" s="154"/>
      <c r="E207" s="180"/>
      <c r="F207" s="154"/>
      <c r="G207" s="154"/>
      <c r="H207" s="154"/>
      <c r="I207" s="154"/>
    </row>
    <row r="208" spans="1:9" s="49" customFormat="1">
      <c r="A208" s="178"/>
      <c r="B208" s="179"/>
      <c r="C208" s="179"/>
      <c r="D208" s="154"/>
      <c r="E208" s="180"/>
      <c r="F208" s="154"/>
      <c r="G208" s="154"/>
      <c r="H208" s="154"/>
      <c r="I208" s="154"/>
    </row>
    <row r="209" spans="1:9" s="49" customFormat="1">
      <c r="A209" s="178"/>
      <c r="B209" s="179"/>
      <c r="C209" s="179"/>
      <c r="D209" s="154"/>
      <c r="E209" s="180"/>
      <c r="F209" s="154"/>
      <c r="G209" s="154"/>
      <c r="H209" s="154"/>
      <c r="I209" s="154"/>
    </row>
    <row r="210" spans="1:9" s="49" customFormat="1">
      <c r="A210" s="178"/>
      <c r="B210" s="179"/>
      <c r="C210" s="179"/>
      <c r="D210" s="154"/>
      <c r="E210" s="180"/>
      <c r="F210" s="154"/>
      <c r="G210" s="154"/>
      <c r="H210" s="154"/>
      <c r="I210" s="154"/>
    </row>
    <row r="211" spans="1:9" s="49" customFormat="1">
      <c r="A211" s="178"/>
      <c r="B211" s="179"/>
      <c r="C211" s="179"/>
      <c r="D211" s="154"/>
      <c r="E211" s="180"/>
      <c r="F211" s="154"/>
      <c r="G211" s="154"/>
      <c r="H211" s="154"/>
      <c r="I211" s="154"/>
    </row>
    <row r="212" spans="1:9" s="49" customFormat="1">
      <c r="A212" s="178"/>
      <c r="B212" s="179"/>
      <c r="C212" s="179"/>
      <c r="D212" s="154"/>
      <c r="E212" s="180"/>
      <c r="F212" s="154"/>
      <c r="G212" s="154"/>
      <c r="H212" s="154"/>
      <c r="I212" s="154"/>
    </row>
    <row r="213" spans="1:9" s="49" customFormat="1">
      <c r="A213" s="178"/>
      <c r="B213" s="179"/>
      <c r="C213" s="179"/>
      <c r="D213" s="154"/>
      <c r="E213" s="180"/>
      <c r="F213" s="154"/>
      <c r="G213" s="154"/>
      <c r="H213" s="154"/>
      <c r="I213" s="154"/>
    </row>
    <row r="214" spans="1:9" s="49" customFormat="1">
      <c r="A214" s="178"/>
      <c r="B214" s="179"/>
      <c r="C214" s="179"/>
      <c r="D214" s="154"/>
      <c r="E214" s="180"/>
      <c r="F214" s="154"/>
      <c r="G214" s="154"/>
      <c r="H214" s="154"/>
      <c r="I214" s="154"/>
    </row>
    <row r="215" spans="1:9" s="49" customFormat="1">
      <c r="A215" s="178"/>
      <c r="B215" s="179"/>
      <c r="C215" s="179"/>
      <c r="D215" s="154"/>
      <c r="E215" s="180"/>
      <c r="F215" s="154"/>
      <c r="G215" s="154"/>
      <c r="H215" s="154"/>
      <c r="I215" s="154"/>
    </row>
    <row r="216" spans="1:9" s="49" customFormat="1">
      <c r="A216" s="178"/>
      <c r="B216" s="179"/>
      <c r="C216" s="179"/>
      <c r="D216" s="154"/>
      <c r="E216" s="180"/>
      <c r="F216" s="154"/>
      <c r="G216" s="154"/>
      <c r="H216" s="154"/>
      <c r="I216" s="154"/>
    </row>
    <row r="217" spans="1:9" s="49" customFormat="1">
      <c r="A217" s="178"/>
      <c r="B217" s="179"/>
      <c r="C217" s="179"/>
      <c r="D217" s="154"/>
      <c r="E217" s="180"/>
      <c r="F217" s="154"/>
      <c r="G217" s="154"/>
      <c r="H217" s="154"/>
      <c r="I217" s="154"/>
    </row>
    <row r="218" spans="1:9" s="49" customFormat="1">
      <c r="A218" s="178"/>
      <c r="B218" s="179"/>
      <c r="C218" s="179"/>
      <c r="D218" s="154"/>
      <c r="E218" s="180"/>
      <c r="F218" s="154"/>
      <c r="G218" s="154"/>
      <c r="H218" s="154"/>
      <c r="I218" s="154"/>
    </row>
    <row r="219" spans="1:9" s="49" customFormat="1">
      <c r="A219" s="178"/>
      <c r="B219" s="179"/>
      <c r="C219" s="179"/>
      <c r="D219" s="154"/>
      <c r="E219" s="180"/>
      <c r="F219" s="154"/>
      <c r="G219" s="154"/>
      <c r="H219" s="154"/>
      <c r="I219" s="154"/>
    </row>
    <row r="220" spans="1:9" s="49" customFormat="1">
      <c r="A220" s="178"/>
      <c r="B220" s="179"/>
      <c r="C220" s="179"/>
      <c r="D220" s="154"/>
      <c r="E220" s="180"/>
      <c r="F220" s="154"/>
      <c r="G220" s="154"/>
      <c r="H220" s="154"/>
      <c r="I220" s="154"/>
    </row>
    <row r="221" spans="1:9" s="49" customFormat="1">
      <c r="A221" s="178"/>
      <c r="B221" s="179"/>
      <c r="C221" s="179"/>
      <c r="D221" s="154"/>
      <c r="E221" s="180"/>
      <c r="F221" s="154"/>
      <c r="G221" s="154"/>
      <c r="H221" s="154"/>
      <c r="I221" s="154"/>
    </row>
    <row r="222" spans="1:9" s="49" customFormat="1">
      <c r="A222" s="178"/>
      <c r="B222" s="179"/>
      <c r="C222" s="179"/>
      <c r="D222" s="154"/>
      <c r="E222" s="180"/>
      <c r="F222" s="154"/>
      <c r="G222" s="154"/>
      <c r="H222" s="154"/>
      <c r="I222" s="154"/>
    </row>
    <row r="223" spans="1:9" s="49" customFormat="1">
      <c r="A223" s="178"/>
      <c r="B223" s="179"/>
      <c r="C223" s="179"/>
      <c r="D223" s="154"/>
      <c r="E223" s="180"/>
      <c r="F223" s="154"/>
      <c r="G223" s="154"/>
      <c r="H223" s="154"/>
      <c r="I223" s="154"/>
    </row>
    <row r="224" spans="1:9" s="49" customFormat="1">
      <c r="A224" s="178"/>
      <c r="B224" s="179"/>
      <c r="C224" s="179"/>
      <c r="D224" s="154"/>
      <c r="E224" s="180"/>
      <c r="F224" s="154"/>
      <c r="G224" s="154"/>
      <c r="H224" s="154"/>
      <c r="I224" s="154"/>
    </row>
    <row r="225" spans="1:9" s="49" customFormat="1">
      <c r="A225" s="178"/>
      <c r="B225" s="179"/>
      <c r="C225" s="179"/>
      <c r="D225" s="154"/>
      <c r="E225" s="180"/>
      <c r="F225" s="154"/>
      <c r="G225" s="154"/>
      <c r="H225" s="154"/>
      <c r="I225" s="154"/>
    </row>
    <row r="226" spans="1:9" s="49" customFormat="1">
      <c r="A226" s="178"/>
      <c r="B226" s="179"/>
      <c r="C226" s="179"/>
      <c r="D226" s="154"/>
      <c r="E226" s="180"/>
      <c r="F226" s="154"/>
      <c r="G226" s="154"/>
      <c r="H226" s="154"/>
      <c r="I226" s="154"/>
    </row>
    <row r="227" spans="1:9" s="49" customFormat="1">
      <c r="A227" s="178"/>
      <c r="B227" s="179"/>
      <c r="C227" s="179"/>
      <c r="D227" s="154"/>
      <c r="E227" s="180"/>
      <c r="F227" s="154"/>
      <c r="G227" s="154"/>
      <c r="H227" s="154"/>
      <c r="I227" s="154"/>
    </row>
    <row r="228" spans="1:9" s="49" customFormat="1">
      <c r="A228" s="178"/>
      <c r="B228" s="179"/>
      <c r="C228" s="179"/>
      <c r="D228" s="154"/>
      <c r="E228" s="180"/>
      <c r="F228" s="154"/>
      <c r="G228" s="154"/>
      <c r="H228" s="154"/>
      <c r="I228" s="154"/>
    </row>
    <row r="229" spans="1:9" s="49" customFormat="1">
      <c r="A229" s="178"/>
      <c r="B229" s="179"/>
      <c r="C229" s="179"/>
      <c r="D229" s="154"/>
      <c r="E229" s="180"/>
      <c r="F229" s="154"/>
      <c r="G229" s="154"/>
      <c r="H229" s="154"/>
      <c r="I229" s="154"/>
    </row>
    <row r="230" spans="1:9" s="49" customFormat="1">
      <c r="A230" s="178"/>
      <c r="B230" s="179"/>
      <c r="C230" s="179"/>
      <c r="D230" s="154"/>
      <c r="E230" s="180"/>
      <c r="F230" s="154"/>
      <c r="G230" s="154"/>
      <c r="H230" s="154"/>
      <c r="I230" s="154"/>
    </row>
    <row r="231" spans="1:9" s="49" customFormat="1">
      <c r="A231" s="178"/>
      <c r="B231" s="179"/>
      <c r="C231" s="179"/>
      <c r="D231" s="154"/>
      <c r="E231" s="180"/>
      <c r="F231" s="154"/>
      <c r="G231" s="154"/>
      <c r="H231" s="154"/>
      <c r="I231" s="154"/>
    </row>
    <row r="232" spans="1:9" s="49" customFormat="1">
      <c r="A232" s="178"/>
      <c r="B232" s="179"/>
      <c r="C232" s="179"/>
      <c r="D232" s="154"/>
      <c r="E232" s="180"/>
      <c r="F232" s="154"/>
      <c r="G232" s="154"/>
      <c r="H232" s="154"/>
      <c r="I232" s="154"/>
    </row>
    <row r="233" spans="1:9" s="49" customFormat="1">
      <c r="A233" s="178"/>
      <c r="B233" s="179"/>
      <c r="C233" s="179"/>
      <c r="D233" s="154"/>
      <c r="E233" s="180"/>
      <c r="F233" s="154"/>
      <c r="G233" s="154"/>
      <c r="H233" s="154"/>
      <c r="I233" s="154"/>
    </row>
    <row r="234" spans="1:9" s="49" customFormat="1">
      <c r="A234" s="178"/>
      <c r="B234" s="179"/>
      <c r="C234" s="179"/>
      <c r="D234" s="154"/>
      <c r="E234" s="180"/>
      <c r="F234" s="154"/>
      <c r="G234" s="154"/>
      <c r="H234" s="154"/>
      <c r="I234" s="154"/>
    </row>
    <row r="235" spans="1:9" s="49" customFormat="1">
      <c r="A235" s="178"/>
      <c r="B235" s="179"/>
      <c r="C235" s="179"/>
      <c r="D235" s="154"/>
      <c r="E235" s="180"/>
      <c r="F235" s="154"/>
      <c r="G235" s="154"/>
      <c r="H235" s="154"/>
      <c r="I235" s="154"/>
    </row>
    <row r="236" spans="1:9" s="49" customFormat="1">
      <c r="A236" s="178"/>
      <c r="B236" s="179"/>
      <c r="C236" s="179"/>
      <c r="D236" s="154"/>
      <c r="E236" s="180"/>
      <c r="F236" s="154"/>
      <c r="G236" s="154"/>
      <c r="H236" s="154"/>
      <c r="I236" s="154"/>
    </row>
    <row r="237" spans="1:9" s="49" customFormat="1">
      <c r="A237" s="178"/>
      <c r="B237" s="179"/>
      <c r="C237" s="179"/>
      <c r="D237" s="154"/>
      <c r="E237" s="180"/>
      <c r="F237" s="154"/>
      <c r="G237" s="154"/>
      <c r="H237" s="154"/>
      <c r="I237" s="154"/>
    </row>
    <row r="238" spans="1:9" s="49" customFormat="1">
      <c r="A238" s="178"/>
      <c r="B238" s="179"/>
      <c r="C238" s="179"/>
      <c r="D238" s="154"/>
      <c r="E238" s="180"/>
      <c r="F238" s="154"/>
      <c r="G238" s="154"/>
      <c r="H238" s="154"/>
      <c r="I238" s="154"/>
    </row>
    <row r="239" spans="1:9" s="49" customFormat="1">
      <c r="A239" s="178"/>
      <c r="B239" s="179"/>
      <c r="C239" s="179"/>
      <c r="D239" s="154"/>
      <c r="E239" s="180"/>
      <c r="F239" s="154"/>
      <c r="G239" s="154"/>
      <c r="H239" s="154"/>
      <c r="I239" s="154"/>
    </row>
    <row r="240" spans="1:9" s="49" customFormat="1">
      <c r="A240" s="178"/>
      <c r="B240" s="179"/>
      <c r="C240" s="179"/>
      <c r="D240" s="154"/>
      <c r="E240" s="180"/>
      <c r="F240" s="154"/>
      <c r="G240" s="154"/>
      <c r="H240" s="154"/>
      <c r="I240" s="154"/>
    </row>
    <row r="241" spans="1:9" s="49" customFormat="1">
      <c r="A241" s="178"/>
      <c r="B241" s="179"/>
      <c r="C241" s="179"/>
      <c r="D241" s="154"/>
      <c r="E241" s="180"/>
      <c r="F241" s="154"/>
      <c r="G241" s="154"/>
      <c r="H241" s="154"/>
      <c r="I241" s="154"/>
    </row>
    <row r="242" spans="1:9" s="49" customFormat="1">
      <c r="A242" s="178"/>
      <c r="B242" s="179"/>
      <c r="C242" s="179"/>
      <c r="D242" s="154"/>
      <c r="E242" s="180"/>
      <c r="F242" s="154"/>
      <c r="G242" s="154"/>
      <c r="H242" s="154"/>
      <c r="I242" s="154"/>
    </row>
    <row r="243" spans="1:9" s="49" customFormat="1">
      <c r="A243" s="178"/>
      <c r="B243" s="179"/>
      <c r="C243" s="179"/>
      <c r="D243" s="154"/>
      <c r="E243" s="180"/>
      <c r="F243" s="154"/>
      <c r="G243" s="154"/>
      <c r="H243" s="154"/>
      <c r="I243" s="154"/>
    </row>
    <row r="244" spans="1:9" s="49" customFormat="1">
      <c r="A244" s="178"/>
      <c r="B244" s="179"/>
      <c r="C244" s="179"/>
      <c r="D244" s="154"/>
      <c r="E244" s="180"/>
      <c r="F244" s="154"/>
      <c r="G244" s="154"/>
      <c r="H244" s="154"/>
      <c r="I244" s="154"/>
    </row>
    <row r="245" spans="1:9" s="49" customFormat="1">
      <c r="A245" s="178"/>
      <c r="B245" s="179"/>
      <c r="C245" s="179"/>
      <c r="D245" s="154"/>
      <c r="E245" s="180"/>
      <c r="F245" s="154"/>
      <c r="G245" s="154"/>
      <c r="H245" s="154"/>
      <c r="I245" s="154"/>
    </row>
    <row r="246" spans="1:9" s="49" customFormat="1">
      <c r="A246" s="178"/>
      <c r="B246" s="179"/>
      <c r="C246" s="179"/>
      <c r="D246" s="154"/>
      <c r="E246" s="180"/>
      <c r="F246" s="154"/>
      <c r="G246" s="154"/>
      <c r="H246" s="154"/>
      <c r="I246" s="154"/>
    </row>
    <row r="247" spans="1:9" s="49" customFormat="1">
      <c r="A247" s="178"/>
      <c r="B247" s="179"/>
      <c r="C247" s="179"/>
      <c r="D247" s="154"/>
      <c r="E247" s="180"/>
      <c r="F247" s="154"/>
      <c r="G247" s="154"/>
      <c r="H247" s="154"/>
      <c r="I247" s="154"/>
    </row>
    <row r="248" spans="1:9" s="49" customFormat="1">
      <c r="A248" s="178"/>
      <c r="B248" s="179"/>
      <c r="C248" s="179"/>
      <c r="D248" s="154"/>
      <c r="E248" s="180"/>
      <c r="F248" s="154"/>
      <c r="G248" s="154"/>
      <c r="H248" s="154"/>
      <c r="I248" s="154"/>
    </row>
    <row r="249" spans="1:9" s="49" customFormat="1">
      <c r="A249" s="178"/>
      <c r="B249" s="179"/>
      <c r="C249" s="179"/>
      <c r="D249" s="154"/>
      <c r="E249" s="180"/>
      <c r="F249" s="154"/>
      <c r="G249" s="154"/>
      <c r="H249" s="154"/>
      <c r="I249" s="154"/>
    </row>
    <row r="250" spans="1:9" s="49" customFormat="1">
      <c r="A250" s="178"/>
      <c r="B250" s="179"/>
      <c r="C250" s="179"/>
      <c r="D250" s="154"/>
      <c r="E250" s="180"/>
      <c r="F250" s="154"/>
      <c r="G250" s="154"/>
      <c r="H250" s="154"/>
      <c r="I250" s="154"/>
    </row>
    <row r="251" spans="1:9" s="49" customFormat="1">
      <c r="A251" s="178"/>
      <c r="B251" s="179"/>
      <c r="C251" s="179"/>
      <c r="D251" s="154"/>
      <c r="E251" s="180"/>
      <c r="F251" s="154"/>
      <c r="G251" s="154"/>
      <c r="H251" s="154"/>
      <c r="I251" s="154"/>
    </row>
    <row r="252" spans="1:9" s="49" customFormat="1">
      <c r="A252" s="178"/>
      <c r="B252" s="179"/>
      <c r="C252" s="179"/>
      <c r="D252" s="154"/>
      <c r="E252" s="180"/>
      <c r="F252" s="154"/>
      <c r="G252" s="154"/>
      <c r="H252" s="154"/>
      <c r="I252" s="154"/>
    </row>
    <row r="253" spans="1:9" s="49" customFormat="1">
      <c r="A253" s="178"/>
      <c r="B253" s="179"/>
      <c r="C253" s="179"/>
      <c r="D253" s="154"/>
      <c r="E253" s="180"/>
      <c r="F253" s="154"/>
      <c r="G253" s="154"/>
      <c r="H253" s="154"/>
      <c r="I253" s="154"/>
    </row>
    <row r="254" spans="1:9" s="49" customFormat="1">
      <c r="A254" s="178"/>
      <c r="B254" s="179"/>
      <c r="C254" s="179"/>
      <c r="D254" s="154"/>
      <c r="E254" s="180"/>
      <c r="F254" s="154"/>
      <c r="G254" s="154"/>
      <c r="H254" s="154"/>
      <c r="I254" s="154"/>
    </row>
    <row r="255" spans="1:9" s="49" customFormat="1">
      <c r="A255" s="178"/>
      <c r="B255" s="179"/>
      <c r="C255" s="179"/>
      <c r="D255" s="154"/>
      <c r="E255" s="180"/>
      <c r="F255" s="154"/>
      <c r="G255" s="154"/>
      <c r="H255" s="154"/>
      <c r="I255" s="154"/>
    </row>
    <row r="256" spans="1:9" s="49" customFormat="1">
      <c r="A256" s="178"/>
      <c r="B256" s="179"/>
      <c r="C256" s="179"/>
      <c r="D256" s="154"/>
      <c r="E256" s="180"/>
      <c r="F256" s="154"/>
      <c r="G256" s="154"/>
      <c r="H256" s="154"/>
      <c r="I256" s="154"/>
    </row>
    <row r="257" spans="1:9" s="49" customFormat="1">
      <c r="A257" s="178"/>
      <c r="B257" s="179"/>
      <c r="C257" s="179"/>
      <c r="D257" s="154"/>
      <c r="E257" s="180"/>
      <c r="F257" s="154"/>
      <c r="G257" s="154"/>
      <c r="H257" s="154"/>
      <c r="I257" s="154"/>
    </row>
    <row r="258" spans="1:9" s="49" customFormat="1">
      <c r="A258" s="178"/>
      <c r="B258" s="179"/>
      <c r="C258" s="179"/>
      <c r="D258" s="154"/>
      <c r="E258" s="180"/>
      <c r="F258" s="154"/>
      <c r="G258" s="154"/>
      <c r="H258" s="154"/>
      <c r="I258" s="154"/>
    </row>
    <row r="259" spans="1:9" s="49" customFormat="1">
      <c r="A259" s="178"/>
      <c r="B259" s="179"/>
      <c r="C259" s="179"/>
      <c r="D259" s="154"/>
      <c r="E259" s="180"/>
      <c r="F259" s="154"/>
      <c r="G259" s="154"/>
      <c r="H259" s="154"/>
      <c r="I259" s="154"/>
    </row>
    <row r="260" spans="1:9" s="49" customFormat="1">
      <c r="A260" s="178"/>
      <c r="B260" s="179"/>
      <c r="C260" s="179"/>
      <c r="D260" s="154"/>
      <c r="E260" s="180"/>
      <c r="F260" s="154"/>
      <c r="G260" s="154"/>
      <c r="H260" s="154"/>
      <c r="I260" s="154"/>
    </row>
    <row r="261" spans="1:9" s="49" customFormat="1">
      <c r="A261" s="178"/>
      <c r="B261" s="179"/>
      <c r="C261" s="179"/>
      <c r="D261" s="154"/>
      <c r="E261" s="180"/>
      <c r="F261" s="154"/>
      <c r="G261" s="154"/>
      <c r="H261" s="154"/>
      <c r="I261" s="154"/>
    </row>
    <row r="262" spans="1:9" s="49" customFormat="1">
      <c r="A262" s="178"/>
      <c r="B262" s="179"/>
      <c r="C262" s="179"/>
      <c r="D262" s="154"/>
      <c r="E262" s="180"/>
      <c r="F262" s="154"/>
      <c r="G262" s="154"/>
      <c r="H262" s="154"/>
      <c r="I262" s="154"/>
    </row>
    <row r="263" spans="1:9" s="49" customFormat="1">
      <c r="A263" s="178"/>
      <c r="B263" s="179"/>
      <c r="C263" s="179"/>
      <c r="D263" s="154"/>
      <c r="E263" s="180"/>
      <c r="F263" s="154"/>
      <c r="G263" s="154"/>
      <c r="H263" s="154"/>
      <c r="I263" s="154"/>
    </row>
    <row r="264" spans="1:9" s="49" customFormat="1">
      <c r="A264" s="178"/>
      <c r="B264" s="179"/>
      <c r="C264" s="179"/>
      <c r="D264" s="154"/>
      <c r="E264" s="180"/>
      <c r="F264" s="154"/>
      <c r="G264" s="154"/>
      <c r="H264" s="154"/>
      <c r="I264" s="154"/>
    </row>
    <row r="265" spans="1:9" s="49" customFormat="1">
      <c r="A265" s="178"/>
      <c r="B265" s="179"/>
      <c r="C265" s="179"/>
      <c r="D265" s="154"/>
      <c r="E265" s="180"/>
      <c r="F265" s="154"/>
      <c r="G265" s="154"/>
      <c r="H265" s="154"/>
      <c r="I265" s="154"/>
    </row>
    <row r="266" spans="1:9" s="49" customFormat="1">
      <c r="A266" s="178"/>
      <c r="B266" s="179"/>
      <c r="C266" s="179"/>
      <c r="D266" s="154"/>
      <c r="E266" s="180"/>
      <c r="F266" s="154"/>
      <c r="G266" s="154"/>
      <c r="H266" s="154"/>
      <c r="I266" s="154"/>
    </row>
    <row r="267" spans="1:9" s="49" customFormat="1">
      <c r="A267" s="178"/>
      <c r="B267" s="179"/>
      <c r="C267" s="179"/>
      <c r="D267" s="154"/>
      <c r="E267" s="180"/>
      <c r="F267" s="154"/>
      <c r="G267" s="154"/>
      <c r="H267" s="154"/>
      <c r="I267" s="154"/>
    </row>
    <row r="268" spans="1:9" s="49" customFormat="1">
      <c r="A268" s="178"/>
      <c r="B268" s="179"/>
      <c r="C268" s="179"/>
      <c r="D268" s="154"/>
      <c r="E268" s="180"/>
      <c r="F268" s="154"/>
      <c r="G268" s="154"/>
      <c r="H268" s="154"/>
      <c r="I268" s="154"/>
    </row>
    <row r="269" spans="1:9" s="49" customFormat="1">
      <c r="A269" s="178"/>
      <c r="B269" s="179"/>
      <c r="C269" s="179"/>
      <c r="D269" s="154"/>
      <c r="E269" s="180"/>
      <c r="F269" s="154"/>
      <c r="G269" s="154"/>
      <c r="H269" s="154"/>
      <c r="I269" s="154"/>
    </row>
    <row r="270" spans="1:9" s="49" customFormat="1">
      <c r="A270" s="178"/>
      <c r="B270" s="179"/>
      <c r="C270" s="179"/>
      <c r="D270" s="154"/>
      <c r="E270" s="180"/>
      <c r="F270" s="154"/>
      <c r="G270" s="154"/>
      <c r="H270" s="154"/>
      <c r="I270" s="154"/>
    </row>
    <row r="271" spans="1:9" s="49" customFormat="1">
      <c r="A271" s="178"/>
      <c r="B271" s="179"/>
      <c r="C271" s="179"/>
      <c r="D271" s="154"/>
      <c r="E271" s="180"/>
      <c r="F271" s="154"/>
      <c r="G271" s="154"/>
      <c r="H271" s="154"/>
      <c r="I271" s="154"/>
    </row>
    <row r="272" spans="1:9" s="49" customFormat="1">
      <c r="A272" s="178"/>
      <c r="B272" s="179"/>
      <c r="C272" s="179"/>
      <c r="D272" s="154"/>
      <c r="E272" s="180"/>
      <c r="F272" s="154"/>
      <c r="G272" s="154"/>
      <c r="H272" s="154"/>
      <c r="I272" s="154"/>
    </row>
    <row r="273" spans="1:9" s="49" customFormat="1">
      <c r="A273" s="178"/>
      <c r="B273" s="179"/>
      <c r="C273" s="179"/>
      <c r="D273" s="154"/>
      <c r="E273" s="180"/>
      <c r="F273" s="154"/>
      <c r="G273" s="154"/>
      <c r="H273" s="154"/>
      <c r="I273" s="154"/>
    </row>
    <row r="274" spans="1:9" s="49" customFormat="1">
      <c r="A274" s="178"/>
      <c r="B274" s="179"/>
      <c r="C274" s="179"/>
      <c r="D274" s="154"/>
      <c r="E274" s="180"/>
      <c r="F274" s="154"/>
      <c r="G274" s="154"/>
      <c r="H274" s="154"/>
      <c r="I274" s="154"/>
    </row>
    <row r="275" spans="1:9" s="49" customFormat="1">
      <c r="A275" s="178"/>
      <c r="B275" s="179"/>
      <c r="C275" s="179"/>
      <c r="D275" s="154"/>
      <c r="E275" s="180"/>
      <c r="F275" s="154"/>
      <c r="G275" s="154"/>
      <c r="H275" s="154"/>
      <c r="I275" s="154"/>
    </row>
    <row r="276" spans="1:9" s="49" customFormat="1">
      <c r="A276" s="178"/>
      <c r="B276" s="179"/>
      <c r="C276" s="179"/>
      <c r="D276" s="154"/>
      <c r="E276" s="180"/>
      <c r="F276" s="154"/>
      <c r="G276" s="154"/>
      <c r="H276" s="154"/>
      <c r="I276" s="154"/>
    </row>
    <row r="277" spans="1:9" s="49" customFormat="1">
      <c r="A277" s="178"/>
      <c r="B277" s="179"/>
      <c r="C277" s="179"/>
      <c r="D277" s="154"/>
      <c r="E277" s="180"/>
      <c r="F277" s="154"/>
      <c r="G277" s="154"/>
      <c r="H277" s="154"/>
      <c r="I277" s="154"/>
    </row>
    <row r="278" spans="1:9" s="49" customFormat="1">
      <c r="A278" s="178"/>
      <c r="B278" s="179"/>
      <c r="C278" s="179"/>
      <c r="D278" s="154"/>
      <c r="E278" s="180"/>
      <c r="F278" s="154"/>
      <c r="G278" s="154"/>
      <c r="H278" s="154"/>
      <c r="I278" s="154"/>
    </row>
    <row r="279" spans="1:9" s="49" customFormat="1">
      <c r="A279" s="178"/>
      <c r="B279" s="179"/>
      <c r="C279" s="179"/>
      <c r="D279" s="154"/>
      <c r="E279" s="180"/>
      <c r="F279" s="154"/>
      <c r="G279" s="154"/>
      <c r="H279" s="154"/>
      <c r="I279" s="154"/>
    </row>
    <row r="280" spans="1:9" s="49" customFormat="1">
      <c r="A280" s="178"/>
      <c r="B280" s="179"/>
      <c r="C280" s="179"/>
      <c r="D280" s="154"/>
      <c r="E280" s="180"/>
      <c r="F280" s="154"/>
      <c r="G280" s="154"/>
      <c r="H280" s="154"/>
      <c r="I280" s="154"/>
    </row>
    <row r="281" spans="1:9" s="49" customFormat="1">
      <c r="A281" s="178"/>
      <c r="B281" s="179"/>
      <c r="C281" s="179"/>
      <c r="D281" s="154"/>
      <c r="E281" s="180"/>
      <c r="F281" s="154"/>
      <c r="G281" s="154"/>
      <c r="H281" s="154"/>
      <c r="I281" s="154"/>
    </row>
    <row r="282" spans="1:9" s="49" customFormat="1">
      <c r="A282" s="178"/>
      <c r="B282" s="179"/>
      <c r="C282" s="179"/>
      <c r="D282" s="154"/>
      <c r="E282" s="180"/>
      <c r="F282" s="154"/>
      <c r="G282" s="154"/>
      <c r="H282" s="154"/>
      <c r="I282" s="154"/>
    </row>
    <row r="283" spans="1:9" s="49" customFormat="1">
      <c r="A283" s="178"/>
      <c r="B283" s="179"/>
      <c r="C283" s="179"/>
      <c r="D283" s="154"/>
      <c r="E283" s="180"/>
      <c r="F283" s="154"/>
      <c r="G283" s="154"/>
      <c r="H283" s="154"/>
      <c r="I283" s="154"/>
    </row>
    <row r="284" spans="1:9" s="49" customFormat="1">
      <c r="A284" s="178"/>
      <c r="B284" s="179"/>
      <c r="C284" s="179"/>
      <c r="D284" s="154"/>
      <c r="E284" s="180"/>
      <c r="F284" s="154"/>
      <c r="G284" s="154"/>
      <c r="H284" s="154"/>
      <c r="I284" s="154"/>
    </row>
    <row r="285" spans="1:9" s="49" customFormat="1">
      <c r="A285" s="178"/>
      <c r="B285" s="179"/>
      <c r="C285" s="179"/>
      <c r="D285" s="154"/>
      <c r="E285" s="180"/>
      <c r="F285" s="154"/>
      <c r="G285" s="154"/>
      <c r="H285" s="154"/>
      <c r="I285" s="154"/>
    </row>
    <row r="286" spans="1:9" s="49" customFormat="1">
      <c r="A286" s="178"/>
      <c r="B286" s="179"/>
      <c r="C286" s="179"/>
      <c r="D286" s="154"/>
      <c r="E286" s="180"/>
      <c r="F286" s="154"/>
      <c r="G286" s="154"/>
      <c r="H286" s="154"/>
      <c r="I286" s="154"/>
    </row>
    <row r="287" spans="1:9" s="49" customFormat="1">
      <c r="A287" s="178"/>
      <c r="B287" s="179"/>
      <c r="C287" s="179"/>
      <c r="D287" s="154"/>
      <c r="E287" s="180"/>
      <c r="F287" s="154"/>
      <c r="G287" s="154"/>
      <c r="H287" s="154"/>
      <c r="I287" s="154"/>
    </row>
    <row r="288" spans="1:9" s="49" customFormat="1">
      <c r="A288" s="178"/>
      <c r="B288" s="179"/>
      <c r="C288" s="179"/>
      <c r="D288" s="154"/>
      <c r="E288" s="180"/>
      <c r="F288" s="154"/>
      <c r="G288" s="154"/>
      <c r="H288" s="154"/>
      <c r="I288" s="154"/>
    </row>
    <row r="289" spans="1:9" s="49" customFormat="1">
      <c r="A289" s="178"/>
      <c r="B289" s="179"/>
      <c r="C289" s="179"/>
      <c r="D289" s="154"/>
      <c r="E289" s="180"/>
      <c r="F289" s="154"/>
      <c r="G289" s="154"/>
      <c r="H289" s="154"/>
      <c r="I289" s="154"/>
    </row>
    <row r="290" spans="1:9" s="49" customFormat="1">
      <c r="A290" s="178"/>
      <c r="B290" s="179"/>
      <c r="C290" s="179"/>
      <c r="D290" s="154"/>
      <c r="E290" s="180"/>
      <c r="F290" s="154"/>
      <c r="G290" s="154"/>
      <c r="H290" s="154"/>
      <c r="I290" s="154"/>
    </row>
    <row r="291" spans="1:9" s="49" customFormat="1">
      <c r="A291" s="178"/>
      <c r="B291" s="179"/>
      <c r="C291" s="179"/>
      <c r="D291" s="154"/>
      <c r="E291" s="180"/>
      <c r="F291" s="154"/>
      <c r="G291" s="154"/>
      <c r="H291" s="154"/>
      <c r="I291" s="154"/>
    </row>
    <row r="292" spans="1:9" s="49" customFormat="1">
      <c r="A292" s="178"/>
      <c r="B292" s="179"/>
      <c r="C292" s="179"/>
      <c r="D292" s="154"/>
      <c r="E292" s="180"/>
      <c r="F292" s="154"/>
      <c r="G292" s="154"/>
      <c r="H292" s="154"/>
      <c r="I292" s="154"/>
    </row>
    <row r="293" spans="1:9" s="49" customFormat="1">
      <c r="A293" s="178"/>
      <c r="B293" s="179"/>
      <c r="C293" s="179"/>
      <c r="D293" s="154"/>
      <c r="E293" s="180"/>
      <c r="F293" s="154"/>
      <c r="G293" s="154"/>
      <c r="H293" s="154"/>
      <c r="I293" s="154"/>
    </row>
    <row r="294" spans="1:9" s="49" customFormat="1">
      <c r="A294" s="178"/>
      <c r="B294" s="179"/>
      <c r="C294" s="179"/>
      <c r="D294" s="154"/>
      <c r="E294" s="180"/>
      <c r="F294" s="154"/>
      <c r="G294" s="154"/>
      <c r="H294" s="154"/>
      <c r="I294" s="154"/>
    </row>
    <row r="295" spans="1:9" s="49" customFormat="1">
      <c r="A295" s="178"/>
      <c r="B295" s="179"/>
      <c r="C295" s="179"/>
      <c r="D295" s="154"/>
      <c r="E295" s="180"/>
      <c r="F295" s="154"/>
      <c r="G295" s="154"/>
      <c r="H295" s="154"/>
      <c r="I295" s="154"/>
    </row>
    <row r="296" spans="1:9" s="49" customFormat="1">
      <c r="A296" s="178"/>
      <c r="B296" s="179"/>
      <c r="C296" s="179"/>
      <c r="D296" s="154"/>
      <c r="E296" s="180"/>
      <c r="F296" s="154"/>
      <c r="G296" s="154"/>
      <c r="H296" s="154"/>
      <c r="I296" s="154"/>
    </row>
    <row r="297" spans="1:9" s="49" customFormat="1">
      <c r="A297" s="178"/>
      <c r="B297" s="179"/>
      <c r="C297" s="179"/>
      <c r="D297" s="154"/>
      <c r="E297" s="180"/>
      <c r="F297" s="154"/>
      <c r="G297" s="154"/>
      <c r="H297" s="154"/>
      <c r="I297" s="154"/>
    </row>
    <row r="298" spans="1:9" s="49" customFormat="1">
      <c r="A298" s="178"/>
      <c r="B298" s="179"/>
      <c r="C298" s="179"/>
      <c r="D298" s="154"/>
      <c r="E298" s="180"/>
      <c r="F298" s="154"/>
      <c r="G298" s="154"/>
      <c r="H298" s="154"/>
      <c r="I298" s="154"/>
    </row>
    <row r="299" spans="1:9" s="49" customFormat="1">
      <c r="A299" s="178"/>
      <c r="B299" s="179"/>
      <c r="C299" s="179"/>
      <c r="D299" s="154"/>
      <c r="E299" s="180"/>
      <c r="F299" s="154"/>
      <c r="G299" s="154"/>
      <c r="H299" s="154"/>
      <c r="I299" s="154"/>
    </row>
    <row r="300" spans="1:9" s="49" customFormat="1">
      <c r="A300" s="178"/>
      <c r="B300" s="179"/>
      <c r="C300" s="179"/>
      <c r="D300" s="154"/>
      <c r="E300" s="180"/>
      <c r="F300" s="154"/>
      <c r="G300" s="154"/>
      <c r="H300" s="154"/>
      <c r="I300" s="154"/>
    </row>
    <row r="301" spans="1:9" s="49" customFormat="1">
      <c r="A301" s="178"/>
      <c r="B301" s="179"/>
      <c r="C301" s="179"/>
      <c r="D301" s="154"/>
      <c r="E301" s="180"/>
      <c r="F301" s="154"/>
      <c r="G301" s="154"/>
      <c r="H301" s="154"/>
      <c r="I301" s="154"/>
    </row>
    <row r="302" spans="1:9" s="49" customFormat="1">
      <c r="A302" s="178"/>
      <c r="B302" s="179"/>
      <c r="C302" s="179"/>
      <c r="D302" s="154"/>
      <c r="E302" s="180"/>
      <c r="F302" s="154"/>
      <c r="G302" s="154"/>
      <c r="H302" s="154"/>
      <c r="I302" s="154"/>
    </row>
    <row r="303" spans="1:9" s="49" customFormat="1">
      <c r="A303" s="178"/>
      <c r="B303" s="179"/>
      <c r="C303" s="179"/>
      <c r="D303" s="154"/>
      <c r="E303" s="180"/>
      <c r="F303" s="154"/>
      <c r="G303" s="154"/>
      <c r="H303" s="154"/>
      <c r="I303" s="154"/>
    </row>
    <row r="304" spans="1:9" s="49" customFormat="1">
      <c r="A304" s="178"/>
      <c r="B304" s="179"/>
      <c r="C304" s="179"/>
      <c r="D304" s="154"/>
      <c r="E304" s="180"/>
      <c r="F304" s="154"/>
      <c r="G304" s="154"/>
      <c r="H304" s="154"/>
      <c r="I304" s="154"/>
    </row>
    <row r="305" spans="1:9" s="49" customFormat="1">
      <c r="A305" s="178"/>
      <c r="B305" s="179"/>
      <c r="C305" s="179"/>
      <c r="D305" s="154"/>
      <c r="E305" s="180"/>
      <c r="F305" s="154"/>
      <c r="G305" s="154"/>
      <c r="H305" s="154"/>
      <c r="I305" s="154"/>
    </row>
    <row r="306" spans="1:9" s="49" customFormat="1">
      <c r="A306" s="178"/>
      <c r="B306" s="179"/>
      <c r="C306" s="179"/>
      <c r="D306" s="154"/>
      <c r="E306" s="180"/>
      <c r="F306" s="154"/>
      <c r="G306" s="154"/>
      <c r="H306" s="154"/>
      <c r="I306" s="154"/>
    </row>
    <row r="307" spans="1:9" s="49" customFormat="1">
      <c r="A307" s="178"/>
      <c r="B307" s="179"/>
      <c r="C307" s="179"/>
      <c r="D307" s="154"/>
      <c r="E307" s="180"/>
      <c r="F307" s="154"/>
      <c r="G307" s="154"/>
      <c r="H307" s="154"/>
      <c r="I307" s="154"/>
    </row>
    <row r="308" spans="1:9" s="49" customFormat="1">
      <c r="A308" s="178"/>
      <c r="B308" s="179"/>
      <c r="C308" s="179"/>
      <c r="D308" s="154"/>
      <c r="E308" s="180"/>
      <c r="F308" s="154"/>
      <c r="G308" s="154"/>
      <c r="H308" s="154"/>
      <c r="I308" s="154"/>
    </row>
    <row r="309" spans="1:9" s="49" customFormat="1">
      <c r="A309" s="178"/>
      <c r="B309" s="179"/>
      <c r="C309" s="179"/>
      <c r="D309" s="154"/>
      <c r="E309" s="180"/>
      <c r="F309" s="154"/>
      <c r="G309" s="154"/>
      <c r="H309" s="154"/>
      <c r="I309" s="154"/>
    </row>
    <row r="310" spans="1:9" s="49" customFormat="1">
      <c r="A310" s="178"/>
      <c r="B310" s="179"/>
      <c r="C310" s="179"/>
      <c r="D310" s="154"/>
      <c r="E310" s="180"/>
      <c r="F310" s="154"/>
      <c r="G310" s="154"/>
      <c r="H310" s="154"/>
      <c r="I310" s="154"/>
    </row>
    <row r="311" spans="1:9" s="49" customFormat="1">
      <c r="A311" s="178"/>
      <c r="B311" s="179"/>
      <c r="C311" s="179"/>
      <c r="D311" s="154"/>
      <c r="E311" s="180"/>
      <c r="F311" s="154"/>
      <c r="G311" s="154"/>
      <c r="H311" s="154"/>
      <c r="I311" s="154"/>
    </row>
    <row r="312" spans="1:9" s="49" customFormat="1">
      <c r="A312" s="178"/>
      <c r="B312" s="179"/>
      <c r="C312" s="179"/>
      <c r="D312" s="154"/>
      <c r="E312" s="180"/>
      <c r="F312" s="154"/>
      <c r="G312" s="154"/>
      <c r="H312" s="154"/>
      <c r="I312" s="154"/>
    </row>
    <row r="313" spans="1:9" s="49" customFormat="1">
      <c r="A313" s="178"/>
      <c r="B313" s="179"/>
      <c r="C313" s="179"/>
      <c r="D313" s="154"/>
      <c r="E313" s="180"/>
      <c r="F313" s="154"/>
      <c r="G313" s="154"/>
      <c r="H313" s="154"/>
      <c r="I313" s="154"/>
    </row>
    <row r="314" spans="1:9" s="49" customFormat="1">
      <c r="A314" s="178"/>
      <c r="B314" s="179"/>
      <c r="C314" s="179"/>
      <c r="D314" s="154"/>
      <c r="E314" s="180"/>
      <c r="F314" s="154"/>
      <c r="G314" s="154"/>
      <c r="H314" s="154"/>
      <c r="I314" s="154"/>
    </row>
    <row r="315" spans="1:9" s="49" customFormat="1">
      <c r="A315" s="178"/>
      <c r="B315" s="179"/>
      <c r="C315" s="179"/>
      <c r="D315" s="154"/>
      <c r="E315" s="180"/>
      <c r="F315" s="154"/>
      <c r="G315" s="154"/>
      <c r="H315" s="154"/>
      <c r="I315" s="154"/>
    </row>
    <row r="316" spans="1:9" s="49" customFormat="1">
      <c r="A316" s="178"/>
      <c r="B316" s="179"/>
      <c r="C316" s="179"/>
      <c r="D316" s="154"/>
      <c r="E316" s="180"/>
      <c r="F316" s="154"/>
      <c r="G316" s="154"/>
      <c r="H316" s="154"/>
      <c r="I316" s="154"/>
    </row>
    <row r="317" spans="1:9" s="49" customFormat="1">
      <c r="A317" s="178"/>
      <c r="B317" s="179"/>
      <c r="C317" s="179"/>
      <c r="D317" s="154"/>
      <c r="E317" s="180"/>
      <c r="F317" s="154"/>
      <c r="G317" s="154"/>
      <c r="H317" s="154"/>
      <c r="I317" s="154"/>
    </row>
    <row r="318" spans="1:9" s="49" customFormat="1">
      <c r="A318" s="178"/>
      <c r="B318" s="179"/>
      <c r="C318" s="179"/>
      <c r="D318" s="154"/>
      <c r="E318" s="180"/>
      <c r="F318" s="154"/>
      <c r="G318" s="154"/>
      <c r="H318" s="154"/>
      <c r="I318" s="154"/>
    </row>
    <row r="319" spans="1:9" s="49" customFormat="1">
      <c r="A319" s="178"/>
      <c r="B319" s="179"/>
      <c r="C319" s="179"/>
      <c r="D319" s="154"/>
      <c r="E319" s="180"/>
      <c r="F319" s="154"/>
      <c r="G319" s="154"/>
      <c r="H319" s="154"/>
      <c r="I319" s="154"/>
    </row>
    <row r="320" spans="1:9" s="49" customFormat="1">
      <c r="A320" s="178"/>
      <c r="B320" s="179"/>
      <c r="C320" s="179"/>
      <c r="D320" s="154"/>
      <c r="E320" s="180"/>
      <c r="F320" s="154"/>
      <c r="G320" s="154"/>
      <c r="H320" s="154"/>
      <c r="I320" s="154"/>
    </row>
    <row r="321" spans="1:9" s="49" customFormat="1">
      <c r="A321" s="178"/>
      <c r="B321" s="179"/>
      <c r="C321" s="179"/>
      <c r="D321" s="154"/>
      <c r="E321" s="180"/>
      <c r="F321" s="154"/>
      <c r="G321" s="154"/>
      <c r="H321" s="154"/>
      <c r="I321" s="154"/>
    </row>
    <row r="322" spans="1:9" s="49" customFormat="1">
      <c r="A322" s="178"/>
      <c r="B322" s="179"/>
      <c r="C322" s="179"/>
      <c r="D322" s="154"/>
      <c r="E322" s="180"/>
      <c r="F322" s="154"/>
      <c r="G322" s="154"/>
      <c r="H322" s="154"/>
      <c r="I322" s="154"/>
    </row>
    <row r="323" spans="1:9" s="49" customFormat="1">
      <c r="A323" s="178"/>
      <c r="B323" s="179"/>
      <c r="C323" s="179"/>
      <c r="D323" s="154"/>
      <c r="E323" s="180"/>
      <c r="F323" s="154"/>
      <c r="G323" s="154"/>
      <c r="H323" s="154"/>
      <c r="I323" s="154"/>
    </row>
    <row r="324" spans="1:9" s="49" customFormat="1">
      <c r="A324" s="178"/>
      <c r="B324" s="179"/>
      <c r="C324" s="179"/>
      <c r="D324" s="154"/>
      <c r="E324" s="180"/>
      <c r="F324" s="154"/>
      <c r="G324" s="154"/>
      <c r="H324" s="154"/>
      <c r="I324" s="154"/>
    </row>
    <row r="325" spans="1:9" s="49" customFormat="1">
      <c r="A325" s="178"/>
      <c r="B325" s="179"/>
      <c r="C325" s="179"/>
      <c r="D325" s="154"/>
      <c r="E325" s="180"/>
      <c r="F325" s="154"/>
      <c r="G325" s="154"/>
      <c r="H325" s="154"/>
      <c r="I325" s="154"/>
    </row>
    <row r="326" spans="1:9" s="49" customFormat="1">
      <c r="A326" s="178"/>
      <c r="B326" s="179"/>
      <c r="C326" s="179"/>
      <c r="D326" s="154"/>
      <c r="E326" s="180"/>
      <c r="F326" s="154"/>
      <c r="G326" s="154"/>
      <c r="H326" s="154"/>
      <c r="I326" s="154"/>
    </row>
    <row r="327" spans="1:9" s="49" customFormat="1">
      <c r="A327" s="178"/>
      <c r="B327" s="179"/>
      <c r="C327" s="179"/>
      <c r="D327" s="154"/>
      <c r="E327" s="180"/>
      <c r="F327" s="154"/>
      <c r="G327" s="154"/>
      <c r="H327" s="154"/>
      <c r="I327" s="154"/>
    </row>
    <row r="328" spans="1:9" s="49" customFormat="1">
      <c r="A328" s="178"/>
      <c r="B328" s="179"/>
      <c r="C328" s="179"/>
      <c r="D328" s="154"/>
      <c r="E328" s="180"/>
      <c r="F328" s="154"/>
      <c r="G328" s="154"/>
      <c r="H328" s="154"/>
      <c r="I328" s="154"/>
    </row>
    <row r="329" spans="1:9" s="49" customFormat="1">
      <c r="A329" s="178"/>
      <c r="B329" s="179"/>
      <c r="C329" s="179"/>
      <c r="D329" s="154"/>
      <c r="E329" s="180"/>
      <c r="F329" s="154"/>
      <c r="G329" s="154"/>
      <c r="H329" s="154"/>
      <c r="I329" s="154"/>
    </row>
    <row r="330" spans="1:9" s="49" customFormat="1">
      <c r="A330" s="178"/>
      <c r="B330" s="179"/>
      <c r="C330" s="179"/>
      <c r="D330" s="154"/>
      <c r="E330" s="180"/>
      <c r="F330" s="154"/>
      <c r="G330" s="154"/>
      <c r="H330" s="154"/>
      <c r="I330" s="154"/>
    </row>
    <row r="331" spans="1:9" s="49" customFormat="1">
      <c r="A331" s="178"/>
      <c r="B331" s="179"/>
      <c r="C331" s="179"/>
      <c r="D331" s="154"/>
      <c r="E331" s="180"/>
      <c r="F331" s="154"/>
      <c r="G331" s="154"/>
      <c r="H331" s="154"/>
      <c r="I331" s="154"/>
    </row>
    <row r="332" spans="1:9" s="49" customFormat="1">
      <c r="A332" s="178"/>
      <c r="B332" s="179"/>
      <c r="C332" s="179"/>
      <c r="D332" s="154"/>
      <c r="E332" s="180"/>
      <c r="F332" s="154"/>
      <c r="G332" s="154"/>
      <c r="H332" s="154"/>
      <c r="I332" s="154"/>
    </row>
    <row r="333" spans="1:9" s="49" customFormat="1">
      <c r="A333" s="178"/>
      <c r="B333" s="179"/>
      <c r="C333" s="179"/>
      <c r="D333" s="154"/>
      <c r="E333" s="180"/>
      <c r="F333" s="154"/>
      <c r="G333" s="154"/>
      <c r="H333" s="154"/>
      <c r="I333" s="154"/>
    </row>
    <row r="334" spans="1:9" s="49" customFormat="1">
      <c r="A334" s="178"/>
      <c r="B334" s="179"/>
      <c r="C334" s="179"/>
      <c r="D334" s="154"/>
      <c r="E334" s="180"/>
      <c r="F334" s="154"/>
      <c r="G334" s="154"/>
      <c r="H334" s="154"/>
      <c r="I334" s="154"/>
    </row>
    <row r="335" spans="1:9" s="49" customFormat="1">
      <c r="A335" s="178"/>
      <c r="B335" s="179"/>
      <c r="C335" s="179"/>
      <c r="D335" s="154"/>
      <c r="E335" s="180"/>
      <c r="F335" s="154"/>
      <c r="G335" s="154"/>
      <c r="H335" s="154"/>
      <c r="I335" s="154"/>
    </row>
    <row r="336" spans="1:9" s="49" customFormat="1">
      <c r="A336" s="178"/>
      <c r="B336" s="179"/>
      <c r="C336" s="179"/>
      <c r="D336" s="154"/>
      <c r="E336" s="180"/>
      <c r="F336" s="154"/>
      <c r="G336" s="154"/>
      <c r="H336" s="154"/>
      <c r="I336" s="154"/>
    </row>
    <row r="337" spans="1:9" s="49" customFormat="1">
      <c r="A337" s="178"/>
      <c r="B337" s="179"/>
      <c r="C337" s="179"/>
      <c r="D337" s="154"/>
      <c r="E337" s="180"/>
      <c r="F337" s="154"/>
      <c r="G337" s="154"/>
      <c r="H337" s="154"/>
      <c r="I337" s="154"/>
    </row>
    <row r="338" spans="1:9" s="49" customFormat="1">
      <c r="A338" s="178"/>
      <c r="B338" s="179"/>
      <c r="C338" s="179"/>
      <c r="D338" s="154"/>
      <c r="E338" s="180"/>
      <c r="F338" s="154"/>
      <c r="G338" s="154"/>
      <c r="H338" s="154"/>
      <c r="I338" s="154"/>
    </row>
    <row r="339" spans="1:9" s="49" customFormat="1">
      <c r="A339" s="178"/>
      <c r="B339" s="179"/>
      <c r="C339" s="179"/>
      <c r="D339" s="154"/>
      <c r="E339" s="180"/>
      <c r="F339" s="154"/>
      <c r="G339" s="154"/>
      <c r="H339" s="154"/>
      <c r="I339" s="154"/>
    </row>
    <row r="340" spans="1:9" s="49" customFormat="1">
      <c r="A340" s="178"/>
      <c r="B340" s="179"/>
      <c r="C340" s="179"/>
      <c r="D340" s="154"/>
      <c r="E340" s="180"/>
      <c r="F340" s="154"/>
      <c r="G340" s="154"/>
      <c r="H340" s="154"/>
      <c r="I340" s="154"/>
    </row>
    <row r="341" spans="1:9" s="49" customFormat="1">
      <c r="A341" s="178"/>
      <c r="B341" s="179"/>
      <c r="C341" s="179"/>
      <c r="D341" s="154"/>
      <c r="E341" s="180"/>
      <c r="F341" s="154"/>
      <c r="G341" s="154"/>
      <c r="H341" s="154"/>
      <c r="I341" s="154"/>
    </row>
    <row r="342" spans="1:9" s="49" customFormat="1">
      <c r="A342" s="178"/>
      <c r="B342" s="179"/>
      <c r="C342" s="179"/>
      <c r="D342" s="154"/>
      <c r="E342" s="180"/>
      <c r="F342" s="154"/>
      <c r="G342" s="154"/>
      <c r="H342" s="154"/>
      <c r="I342" s="154"/>
    </row>
    <row r="343" spans="1:9" s="49" customFormat="1">
      <c r="A343" s="178"/>
      <c r="B343" s="179"/>
      <c r="C343" s="179"/>
      <c r="D343" s="154"/>
      <c r="E343" s="180"/>
      <c r="F343" s="154"/>
      <c r="G343" s="154"/>
      <c r="H343" s="154"/>
      <c r="I343" s="154"/>
    </row>
    <row r="344" spans="1:9" s="49" customFormat="1">
      <c r="A344" s="178"/>
      <c r="B344" s="179"/>
      <c r="C344" s="179"/>
      <c r="D344" s="154"/>
      <c r="E344" s="180"/>
      <c r="F344" s="154"/>
      <c r="G344" s="154"/>
      <c r="H344" s="154"/>
      <c r="I344" s="154"/>
    </row>
    <row r="345" spans="1:9" s="49" customFormat="1">
      <c r="A345" s="178"/>
      <c r="B345" s="179"/>
      <c r="C345" s="179"/>
      <c r="D345" s="154"/>
      <c r="E345" s="180"/>
      <c r="F345" s="154"/>
      <c r="G345" s="154"/>
      <c r="H345" s="154"/>
      <c r="I345" s="154"/>
    </row>
    <row r="346" spans="1:9" s="49" customFormat="1">
      <c r="A346" s="178"/>
      <c r="B346" s="179"/>
      <c r="C346" s="179"/>
      <c r="D346" s="154"/>
      <c r="E346" s="180"/>
      <c r="F346" s="154"/>
      <c r="G346" s="154"/>
      <c r="H346" s="154"/>
      <c r="I346" s="154"/>
    </row>
    <row r="347" spans="1:9" s="49" customFormat="1">
      <c r="A347" s="178"/>
      <c r="B347" s="179"/>
      <c r="C347" s="179"/>
      <c r="D347" s="154"/>
      <c r="E347" s="180"/>
      <c r="F347" s="154"/>
      <c r="G347" s="154"/>
      <c r="H347" s="154"/>
      <c r="I347" s="154"/>
    </row>
    <row r="348" spans="1:9" s="49" customFormat="1">
      <c r="A348" s="178"/>
      <c r="B348" s="179"/>
      <c r="C348" s="179"/>
      <c r="D348" s="154"/>
      <c r="E348" s="180"/>
      <c r="F348" s="154"/>
      <c r="G348" s="154"/>
      <c r="H348" s="154"/>
      <c r="I348" s="154"/>
    </row>
    <row r="349" spans="1:9" s="49" customFormat="1">
      <c r="A349" s="178"/>
      <c r="B349" s="179"/>
      <c r="C349" s="179"/>
      <c r="D349" s="154"/>
      <c r="E349" s="180"/>
      <c r="F349" s="154"/>
      <c r="G349" s="154"/>
      <c r="H349" s="154"/>
      <c r="I349" s="154"/>
    </row>
    <row r="350" spans="1:9" s="49" customFormat="1">
      <c r="A350" s="178"/>
      <c r="B350" s="179"/>
      <c r="C350" s="179"/>
      <c r="D350" s="154"/>
      <c r="E350" s="180"/>
      <c r="F350" s="154"/>
      <c r="G350" s="154"/>
      <c r="H350" s="154"/>
      <c r="I350" s="154"/>
    </row>
    <row r="351" spans="1:9" s="49" customFormat="1">
      <c r="A351" s="178"/>
      <c r="B351" s="179"/>
      <c r="C351" s="179"/>
      <c r="D351" s="154"/>
      <c r="E351" s="180"/>
      <c r="F351" s="154"/>
      <c r="G351" s="154"/>
      <c r="H351" s="154"/>
      <c r="I351" s="154"/>
    </row>
    <row r="352" spans="1:9" s="49" customFormat="1">
      <c r="A352" s="178"/>
      <c r="B352" s="179"/>
      <c r="C352" s="179"/>
      <c r="D352" s="154"/>
      <c r="E352" s="180"/>
      <c r="F352" s="154"/>
      <c r="G352" s="154"/>
      <c r="H352" s="154"/>
      <c r="I352" s="154"/>
    </row>
    <row r="353" spans="1:9" s="49" customFormat="1">
      <c r="A353" s="178"/>
      <c r="B353" s="179"/>
      <c r="C353" s="179"/>
      <c r="D353" s="154"/>
      <c r="E353" s="180"/>
      <c r="F353" s="154"/>
      <c r="G353" s="154"/>
      <c r="H353" s="154"/>
      <c r="I353" s="154"/>
    </row>
    <row r="354" spans="1:9" s="49" customFormat="1">
      <c r="A354" s="178"/>
      <c r="B354" s="179"/>
      <c r="C354" s="179"/>
      <c r="D354" s="154"/>
      <c r="E354" s="180"/>
      <c r="F354" s="154"/>
      <c r="G354" s="154"/>
      <c r="H354" s="154"/>
      <c r="I354" s="154"/>
    </row>
    <row r="355" spans="1:9" s="49" customFormat="1">
      <c r="A355" s="178"/>
      <c r="B355" s="179"/>
      <c r="C355" s="179"/>
      <c r="D355" s="154"/>
      <c r="E355" s="180"/>
      <c r="F355" s="154"/>
      <c r="G355" s="154"/>
      <c r="H355" s="154"/>
      <c r="I355" s="154"/>
    </row>
    <row r="356" spans="1:9" s="49" customFormat="1">
      <c r="A356" s="178"/>
      <c r="B356" s="179"/>
      <c r="C356" s="179"/>
      <c r="D356" s="154"/>
      <c r="E356" s="180"/>
      <c r="F356" s="154"/>
      <c r="G356" s="154"/>
      <c r="H356" s="154"/>
      <c r="I356" s="154"/>
    </row>
    <row r="357" spans="1:9" s="49" customFormat="1">
      <c r="A357" s="178"/>
      <c r="B357" s="179"/>
      <c r="C357" s="179"/>
      <c r="D357" s="154"/>
      <c r="E357" s="180"/>
      <c r="F357" s="154"/>
      <c r="G357" s="154"/>
      <c r="H357" s="154"/>
      <c r="I357" s="154"/>
    </row>
    <row r="358" spans="1:9" s="49" customFormat="1">
      <c r="A358" s="178"/>
      <c r="B358" s="179"/>
      <c r="C358" s="179"/>
      <c r="D358" s="154"/>
      <c r="E358" s="180"/>
      <c r="F358" s="154"/>
      <c r="G358" s="154"/>
      <c r="H358" s="154"/>
      <c r="I358" s="154"/>
    </row>
    <row r="359" spans="1:9" s="49" customFormat="1">
      <c r="A359" s="178"/>
      <c r="B359" s="179"/>
      <c r="C359" s="179"/>
      <c r="D359" s="154"/>
      <c r="E359" s="180"/>
      <c r="F359" s="154"/>
      <c r="G359" s="154"/>
      <c r="H359" s="154"/>
      <c r="I359" s="154"/>
    </row>
    <row r="360" spans="1:9" s="49" customFormat="1">
      <c r="A360" s="178"/>
      <c r="B360" s="179"/>
      <c r="C360" s="179"/>
      <c r="D360" s="154"/>
      <c r="E360" s="180"/>
      <c r="F360" s="154"/>
      <c r="G360" s="154"/>
      <c r="H360" s="154"/>
      <c r="I360" s="154"/>
    </row>
    <row r="361" spans="1:9" s="49" customFormat="1">
      <c r="A361" s="178"/>
      <c r="B361" s="179"/>
      <c r="C361" s="179"/>
      <c r="D361" s="154"/>
      <c r="E361" s="180"/>
      <c r="F361" s="154"/>
      <c r="G361" s="154"/>
      <c r="H361" s="154"/>
      <c r="I361" s="154"/>
    </row>
    <row r="362" spans="1:9" s="49" customFormat="1">
      <c r="A362" s="178"/>
      <c r="B362" s="179"/>
      <c r="C362" s="179"/>
      <c r="D362" s="154"/>
      <c r="E362" s="180"/>
      <c r="F362" s="154"/>
      <c r="G362" s="154"/>
      <c r="H362" s="154"/>
      <c r="I362" s="154"/>
    </row>
    <row r="363" spans="1:9" s="49" customFormat="1">
      <c r="A363" s="178"/>
      <c r="B363" s="179"/>
      <c r="C363" s="179"/>
      <c r="D363" s="154"/>
      <c r="E363" s="180"/>
      <c r="F363" s="154"/>
      <c r="G363" s="154"/>
      <c r="H363" s="154"/>
      <c r="I363" s="154"/>
    </row>
    <row r="364" spans="1:9" s="49" customFormat="1">
      <c r="A364" s="178"/>
      <c r="B364" s="179"/>
      <c r="C364" s="179"/>
      <c r="D364" s="154"/>
      <c r="E364" s="180"/>
      <c r="F364" s="154"/>
      <c r="G364" s="154"/>
      <c r="H364" s="154"/>
      <c r="I364" s="154"/>
    </row>
    <row r="365" spans="1:9" s="49" customFormat="1">
      <c r="A365" s="178"/>
      <c r="B365" s="179"/>
      <c r="C365" s="179"/>
      <c r="D365" s="154"/>
      <c r="E365" s="180"/>
      <c r="F365" s="154"/>
      <c r="G365" s="154"/>
      <c r="H365" s="154"/>
      <c r="I365" s="154"/>
    </row>
    <row r="366" spans="1:9" s="49" customFormat="1">
      <c r="A366" s="178"/>
      <c r="B366" s="179"/>
      <c r="C366" s="179"/>
      <c r="D366" s="154"/>
      <c r="E366" s="180"/>
      <c r="F366" s="154"/>
      <c r="G366" s="154"/>
      <c r="H366" s="154"/>
      <c r="I366" s="154"/>
    </row>
    <row r="367" spans="1:9" s="49" customFormat="1">
      <c r="A367" s="178"/>
      <c r="B367" s="179"/>
      <c r="C367" s="179"/>
      <c r="D367" s="154"/>
      <c r="E367" s="180"/>
      <c r="F367" s="154"/>
      <c r="G367" s="154"/>
      <c r="H367" s="154"/>
      <c r="I367" s="154"/>
    </row>
    <row r="368" spans="1:9" s="49" customFormat="1">
      <c r="A368" s="178"/>
      <c r="B368" s="179"/>
      <c r="C368" s="179"/>
      <c r="D368" s="154"/>
      <c r="E368" s="180"/>
      <c r="F368" s="154"/>
      <c r="G368" s="154"/>
      <c r="H368" s="154"/>
      <c r="I368" s="154"/>
    </row>
    <row r="369" spans="1:9" s="49" customFormat="1">
      <c r="A369" s="178"/>
      <c r="B369" s="179"/>
      <c r="C369" s="179"/>
      <c r="D369" s="154"/>
      <c r="E369" s="180"/>
      <c r="F369" s="154"/>
      <c r="G369" s="154"/>
      <c r="H369" s="154"/>
      <c r="I369" s="154"/>
    </row>
    <row r="370" spans="1:9" s="49" customFormat="1">
      <c r="A370" s="178"/>
      <c r="B370" s="179"/>
      <c r="C370" s="179"/>
      <c r="D370" s="154"/>
      <c r="E370" s="180"/>
      <c r="F370" s="154"/>
      <c r="G370" s="154"/>
      <c r="H370" s="154"/>
      <c r="I370" s="154"/>
    </row>
    <row r="371" spans="1:9" s="49" customFormat="1">
      <c r="A371" s="178"/>
      <c r="B371" s="179"/>
      <c r="C371" s="179"/>
      <c r="D371" s="154"/>
      <c r="E371" s="180"/>
      <c r="F371" s="154"/>
      <c r="G371" s="154"/>
      <c r="H371" s="154"/>
      <c r="I371" s="154"/>
    </row>
    <row r="372" spans="1:9" s="49" customFormat="1">
      <c r="A372" s="178"/>
      <c r="B372" s="179"/>
      <c r="C372" s="179"/>
      <c r="D372" s="154"/>
      <c r="E372" s="180"/>
      <c r="F372" s="154"/>
      <c r="G372" s="154"/>
      <c r="H372" s="154"/>
      <c r="I372" s="154"/>
    </row>
    <row r="373" spans="1:9" s="49" customFormat="1">
      <c r="A373" s="178"/>
      <c r="B373" s="179"/>
      <c r="C373" s="179"/>
      <c r="D373" s="154"/>
      <c r="E373" s="180"/>
      <c r="F373" s="154"/>
      <c r="G373" s="154"/>
      <c r="H373" s="154"/>
      <c r="I373" s="154"/>
    </row>
    <row r="374" spans="1:9" s="49" customFormat="1">
      <c r="A374" s="178"/>
      <c r="B374" s="179"/>
      <c r="C374" s="179"/>
      <c r="D374" s="154"/>
      <c r="E374" s="180"/>
      <c r="F374" s="154"/>
      <c r="G374" s="154"/>
      <c r="H374" s="154"/>
      <c r="I374" s="154"/>
    </row>
    <row r="375" spans="1:9" s="49" customFormat="1">
      <c r="A375" s="178"/>
      <c r="B375" s="179"/>
      <c r="C375" s="179"/>
      <c r="D375" s="154"/>
      <c r="E375" s="180"/>
      <c r="F375" s="154"/>
      <c r="G375" s="154"/>
      <c r="H375" s="154"/>
      <c r="I375" s="154"/>
    </row>
    <row r="376" spans="1:9" s="49" customFormat="1">
      <c r="A376" s="178"/>
      <c r="B376" s="179"/>
      <c r="C376" s="179"/>
      <c r="D376" s="154"/>
      <c r="E376" s="180"/>
      <c r="F376" s="154"/>
      <c r="G376" s="154"/>
      <c r="H376" s="154"/>
      <c r="I376" s="154"/>
    </row>
    <row r="377" spans="1:9" s="49" customFormat="1">
      <c r="A377" s="178"/>
      <c r="B377" s="179"/>
      <c r="C377" s="179"/>
      <c r="D377" s="154"/>
      <c r="E377" s="180"/>
      <c r="F377" s="154"/>
      <c r="G377" s="154"/>
      <c r="H377" s="154"/>
      <c r="I377" s="154"/>
    </row>
    <row r="378" spans="1:9" s="49" customFormat="1">
      <c r="A378" s="178"/>
      <c r="B378" s="179"/>
      <c r="C378" s="179"/>
      <c r="D378" s="154"/>
      <c r="E378" s="180"/>
      <c r="F378" s="154"/>
      <c r="G378" s="154"/>
      <c r="H378" s="154"/>
      <c r="I378" s="154"/>
    </row>
    <row r="379" spans="1:9" s="49" customFormat="1">
      <c r="A379" s="178"/>
      <c r="B379" s="179"/>
      <c r="C379" s="179"/>
      <c r="D379" s="154"/>
      <c r="E379" s="180"/>
      <c r="F379" s="154"/>
      <c r="G379" s="154"/>
      <c r="H379" s="154"/>
      <c r="I379" s="154"/>
    </row>
    <row r="380" spans="1:9" s="49" customFormat="1">
      <c r="A380" s="178"/>
      <c r="B380" s="179"/>
      <c r="C380" s="179"/>
      <c r="D380" s="154"/>
      <c r="E380" s="180"/>
      <c r="F380" s="154"/>
      <c r="G380" s="154"/>
      <c r="H380" s="154"/>
      <c r="I380" s="154"/>
    </row>
    <row r="381" spans="1:9" s="49" customFormat="1">
      <c r="A381" s="178"/>
      <c r="B381" s="179"/>
      <c r="C381" s="179"/>
      <c r="D381" s="154"/>
      <c r="E381" s="180"/>
      <c r="F381" s="154"/>
      <c r="G381" s="154"/>
      <c r="H381" s="154"/>
      <c r="I381" s="154"/>
    </row>
    <row r="382" spans="1:9" s="49" customFormat="1">
      <c r="A382" s="178"/>
      <c r="B382" s="179"/>
      <c r="C382" s="179"/>
      <c r="D382" s="154"/>
      <c r="E382" s="180"/>
      <c r="F382" s="154"/>
      <c r="G382" s="154"/>
      <c r="H382" s="154"/>
      <c r="I382" s="154"/>
    </row>
    <row r="383" spans="1:9" s="49" customFormat="1">
      <c r="A383" s="178"/>
      <c r="B383" s="179"/>
      <c r="C383" s="179"/>
      <c r="D383" s="154"/>
      <c r="E383" s="180"/>
      <c r="F383" s="154"/>
      <c r="G383" s="154"/>
      <c r="H383" s="154"/>
      <c r="I383" s="154"/>
    </row>
    <row r="384" spans="1:9" s="49" customFormat="1">
      <c r="A384" s="178"/>
      <c r="B384" s="179"/>
      <c r="C384" s="179"/>
      <c r="D384" s="154"/>
      <c r="E384" s="180"/>
      <c r="F384" s="154"/>
      <c r="G384" s="154"/>
      <c r="H384" s="154"/>
      <c r="I384" s="154"/>
    </row>
    <row r="385" spans="1:9" s="49" customFormat="1">
      <c r="A385" s="178"/>
      <c r="B385" s="179"/>
      <c r="C385" s="179"/>
      <c r="D385" s="154"/>
      <c r="E385" s="180"/>
      <c r="F385" s="154"/>
      <c r="G385" s="154"/>
      <c r="H385" s="154"/>
      <c r="I385" s="154"/>
    </row>
    <row r="386" spans="1:9" s="49" customFormat="1">
      <c r="A386" s="178"/>
      <c r="B386" s="179"/>
      <c r="C386" s="179"/>
      <c r="D386" s="154"/>
      <c r="E386" s="180"/>
      <c r="F386" s="154"/>
      <c r="G386" s="154"/>
      <c r="H386" s="154"/>
      <c r="I386" s="154"/>
    </row>
    <row r="387" spans="1:9" s="49" customFormat="1">
      <c r="A387" s="178"/>
      <c r="B387" s="179"/>
      <c r="C387" s="179"/>
      <c r="D387" s="154"/>
      <c r="E387" s="180"/>
      <c r="F387" s="154"/>
      <c r="G387" s="154"/>
      <c r="H387" s="154"/>
      <c r="I387" s="154"/>
    </row>
    <row r="388" spans="1:9" s="49" customFormat="1">
      <c r="A388" s="178"/>
      <c r="B388" s="179"/>
      <c r="C388" s="179"/>
      <c r="D388" s="154"/>
      <c r="E388" s="180"/>
      <c r="F388" s="154"/>
      <c r="G388" s="154"/>
      <c r="H388" s="154"/>
      <c r="I388" s="154"/>
    </row>
    <row r="389" spans="1:9" s="49" customFormat="1">
      <c r="A389" s="178"/>
      <c r="B389" s="179"/>
      <c r="C389" s="179"/>
      <c r="D389" s="154"/>
      <c r="E389" s="180"/>
      <c r="F389" s="154"/>
      <c r="G389" s="154"/>
      <c r="H389" s="154"/>
      <c r="I389" s="154"/>
    </row>
    <row r="390" spans="1:9" s="49" customFormat="1">
      <c r="A390" s="178"/>
      <c r="B390" s="179"/>
      <c r="C390" s="179"/>
      <c r="D390" s="154"/>
      <c r="E390" s="180"/>
      <c r="F390" s="154"/>
      <c r="G390" s="154"/>
      <c r="H390" s="154"/>
      <c r="I390" s="154"/>
    </row>
    <row r="391" spans="1:9" s="49" customFormat="1">
      <c r="A391" s="178"/>
      <c r="B391" s="179"/>
      <c r="C391" s="179"/>
      <c r="D391" s="154"/>
      <c r="E391" s="180"/>
      <c r="F391" s="154"/>
      <c r="G391" s="154"/>
      <c r="H391" s="154"/>
      <c r="I391" s="154"/>
    </row>
    <row r="392" spans="1:9" s="49" customFormat="1">
      <c r="A392" s="178"/>
      <c r="B392" s="179"/>
      <c r="C392" s="179"/>
      <c r="D392" s="154"/>
      <c r="E392" s="180"/>
      <c r="F392" s="154"/>
      <c r="G392" s="154"/>
      <c r="H392" s="154"/>
      <c r="I392" s="154"/>
    </row>
    <row r="393" spans="1:9" s="49" customFormat="1">
      <c r="A393" s="178"/>
      <c r="B393" s="179"/>
      <c r="C393" s="179"/>
      <c r="D393" s="154"/>
      <c r="E393" s="180"/>
      <c r="F393" s="154"/>
      <c r="G393" s="154"/>
      <c r="H393" s="154"/>
      <c r="I393" s="154"/>
    </row>
    <row r="394" spans="1:9" s="49" customFormat="1">
      <c r="A394" s="178"/>
      <c r="B394" s="179"/>
      <c r="C394" s="179"/>
      <c r="D394" s="154"/>
      <c r="E394" s="180"/>
      <c r="F394" s="154"/>
      <c r="G394" s="154"/>
      <c r="H394" s="154"/>
      <c r="I394" s="154"/>
    </row>
    <row r="395" spans="1:9" s="49" customFormat="1">
      <c r="A395" s="178"/>
      <c r="B395" s="179"/>
      <c r="C395" s="179"/>
      <c r="D395" s="154"/>
      <c r="E395" s="180"/>
      <c r="F395" s="154"/>
      <c r="G395" s="154"/>
      <c r="H395" s="154"/>
      <c r="I395" s="154"/>
    </row>
    <row r="396" spans="1:9" s="49" customFormat="1">
      <c r="A396" s="178"/>
      <c r="B396" s="179"/>
      <c r="C396" s="179"/>
      <c r="D396" s="154"/>
      <c r="E396" s="180"/>
      <c r="F396" s="154"/>
      <c r="G396" s="154"/>
      <c r="H396" s="154"/>
      <c r="I396" s="154"/>
    </row>
    <row r="397" spans="1:9" s="49" customFormat="1">
      <c r="A397" s="178"/>
      <c r="B397" s="179"/>
      <c r="C397" s="179"/>
      <c r="D397" s="154"/>
      <c r="E397" s="180"/>
      <c r="F397" s="154"/>
      <c r="G397" s="154"/>
      <c r="H397" s="154"/>
      <c r="I397" s="154"/>
    </row>
    <row r="398" spans="1:9" s="49" customFormat="1">
      <c r="A398" s="178"/>
      <c r="B398" s="179"/>
      <c r="C398" s="179"/>
      <c r="D398" s="154"/>
      <c r="E398" s="180"/>
      <c r="F398" s="154"/>
      <c r="G398" s="154"/>
      <c r="H398" s="154"/>
      <c r="I398" s="154"/>
    </row>
    <row r="399" spans="1:9" s="49" customFormat="1">
      <c r="A399" s="178"/>
      <c r="B399" s="179"/>
      <c r="C399" s="179"/>
      <c r="D399" s="154"/>
      <c r="E399" s="180"/>
      <c r="F399" s="154"/>
      <c r="G399" s="154"/>
      <c r="H399" s="154"/>
      <c r="I399" s="154"/>
    </row>
    <row r="400" spans="1:9" s="49" customFormat="1">
      <c r="A400" s="178"/>
      <c r="B400" s="179"/>
      <c r="C400" s="179"/>
      <c r="D400" s="154"/>
      <c r="E400" s="180"/>
      <c r="F400" s="154"/>
      <c r="G400" s="154"/>
      <c r="H400" s="154"/>
      <c r="I400" s="154"/>
    </row>
    <row r="401" spans="1:9" s="49" customFormat="1">
      <c r="A401" s="178"/>
      <c r="B401" s="179"/>
      <c r="C401" s="179"/>
      <c r="D401" s="154"/>
      <c r="E401" s="180"/>
      <c r="F401" s="154"/>
      <c r="G401" s="154"/>
      <c r="H401" s="154"/>
      <c r="I401" s="154"/>
    </row>
    <row r="402" spans="1:9" s="49" customFormat="1">
      <c r="A402" s="178"/>
      <c r="B402" s="179"/>
      <c r="C402" s="179"/>
      <c r="D402" s="154"/>
      <c r="E402" s="180"/>
      <c r="F402" s="154"/>
      <c r="G402" s="154"/>
      <c r="H402" s="154"/>
      <c r="I402" s="154"/>
    </row>
    <row r="403" spans="1:9" s="49" customFormat="1">
      <c r="A403" s="178"/>
      <c r="B403" s="179"/>
      <c r="C403" s="179"/>
      <c r="D403" s="154"/>
      <c r="E403" s="180"/>
      <c r="F403" s="154"/>
      <c r="G403" s="154"/>
      <c r="H403" s="154"/>
      <c r="I403" s="154"/>
    </row>
    <row r="404" spans="1:9" s="49" customFormat="1">
      <c r="A404" s="178"/>
      <c r="B404" s="179"/>
      <c r="C404" s="179"/>
      <c r="D404" s="154"/>
      <c r="E404" s="180"/>
      <c r="F404" s="154"/>
      <c r="G404" s="154"/>
      <c r="H404" s="154"/>
      <c r="I404" s="154"/>
    </row>
    <row r="405" spans="1:9" s="49" customFormat="1">
      <c r="A405" s="178"/>
      <c r="B405" s="179"/>
      <c r="C405" s="179"/>
      <c r="D405" s="154"/>
      <c r="E405" s="180"/>
      <c r="F405" s="154"/>
      <c r="G405" s="154"/>
      <c r="H405" s="154"/>
      <c r="I405" s="154"/>
    </row>
    <row r="406" spans="1:9" s="49" customFormat="1">
      <c r="A406" s="178"/>
      <c r="B406" s="179"/>
      <c r="C406" s="179"/>
      <c r="D406" s="154"/>
      <c r="E406" s="180"/>
      <c r="F406" s="154"/>
      <c r="G406" s="154"/>
      <c r="H406" s="154"/>
      <c r="I406" s="154"/>
    </row>
    <row r="407" spans="1:9" s="49" customFormat="1">
      <c r="A407" s="178"/>
      <c r="B407" s="179"/>
      <c r="C407" s="179"/>
      <c r="D407" s="154"/>
      <c r="E407" s="180"/>
      <c r="F407" s="154"/>
      <c r="G407" s="154"/>
      <c r="H407" s="154"/>
      <c r="I407" s="154"/>
    </row>
    <row r="408" spans="1:9" s="49" customFormat="1">
      <c r="A408" s="178"/>
      <c r="B408" s="179"/>
      <c r="C408" s="179"/>
      <c r="D408" s="154"/>
      <c r="E408" s="180"/>
      <c r="F408" s="154"/>
      <c r="G408" s="154"/>
      <c r="H408" s="154"/>
      <c r="I408" s="154"/>
    </row>
    <row r="409" spans="1:9" s="49" customFormat="1">
      <c r="A409" s="178"/>
      <c r="B409" s="179"/>
      <c r="C409" s="179"/>
      <c r="D409" s="154"/>
      <c r="E409" s="180"/>
      <c r="F409" s="154"/>
      <c r="G409" s="154"/>
      <c r="H409" s="154"/>
      <c r="I409" s="154"/>
    </row>
    <row r="410" spans="1:9" s="49" customFormat="1">
      <c r="A410" s="178"/>
      <c r="B410" s="179"/>
      <c r="C410" s="179"/>
      <c r="D410" s="154"/>
      <c r="E410" s="180"/>
      <c r="F410" s="154"/>
      <c r="G410" s="154"/>
      <c r="H410" s="154"/>
      <c r="I410" s="154"/>
    </row>
    <row r="411" spans="1:9" s="49" customFormat="1">
      <c r="A411" s="178"/>
      <c r="B411" s="179"/>
      <c r="C411" s="179"/>
      <c r="D411" s="154"/>
      <c r="E411" s="180"/>
      <c r="F411" s="154"/>
      <c r="G411" s="154"/>
      <c r="H411" s="154"/>
      <c r="I411" s="154"/>
    </row>
    <row r="412" spans="1:9" s="49" customFormat="1">
      <c r="A412" s="178"/>
      <c r="B412" s="179"/>
      <c r="C412" s="179"/>
      <c r="D412" s="154"/>
      <c r="E412" s="180"/>
      <c r="F412" s="154"/>
      <c r="G412" s="154"/>
      <c r="H412" s="154"/>
      <c r="I412" s="154"/>
    </row>
    <row r="413" spans="1:9" s="49" customFormat="1">
      <c r="A413" s="178"/>
      <c r="B413" s="179"/>
      <c r="C413" s="179"/>
      <c r="D413" s="154"/>
      <c r="E413" s="180"/>
      <c r="F413" s="154"/>
      <c r="G413" s="154"/>
      <c r="H413" s="154"/>
      <c r="I413" s="154"/>
    </row>
    <row r="414" spans="1:9" s="49" customFormat="1">
      <c r="A414" s="178"/>
      <c r="B414" s="179"/>
      <c r="C414" s="179"/>
      <c r="D414" s="154"/>
      <c r="E414" s="180"/>
      <c r="F414" s="154"/>
      <c r="G414" s="154"/>
      <c r="H414" s="154"/>
      <c r="I414" s="154"/>
    </row>
    <row r="415" spans="1:9" s="49" customFormat="1">
      <c r="A415" s="178"/>
      <c r="B415" s="179"/>
      <c r="C415" s="179"/>
      <c r="D415" s="154"/>
      <c r="E415" s="180"/>
      <c r="F415" s="154"/>
      <c r="G415" s="154"/>
      <c r="H415" s="154"/>
      <c r="I415" s="154"/>
    </row>
    <row r="416" spans="1:9" s="49" customFormat="1">
      <c r="A416" s="178"/>
      <c r="B416" s="179"/>
      <c r="C416" s="179"/>
      <c r="D416" s="154"/>
      <c r="E416" s="180"/>
      <c r="F416" s="154"/>
      <c r="G416" s="154"/>
      <c r="H416" s="154"/>
      <c r="I416" s="154"/>
    </row>
    <row r="417" spans="1:9" s="49" customFormat="1">
      <c r="A417" s="178"/>
      <c r="B417" s="179"/>
      <c r="C417" s="179"/>
      <c r="D417" s="154"/>
      <c r="E417" s="180"/>
      <c r="F417" s="154"/>
      <c r="G417" s="154"/>
      <c r="H417" s="154"/>
      <c r="I417" s="154"/>
    </row>
    <row r="418" spans="1:9" s="49" customFormat="1">
      <c r="A418" s="178"/>
      <c r="B418" s="179"/>
      <c r="C418" s="179"/>
      <c r="D418" s="154"/>
      <c r="E418" s="180"/>
      <c r="F418" s="154"/>
      <c r="G418" s="154"/>
      <c r="H418" s="154"/>
      <c r="I418" s="154"/>
    </row>
    <row r="419" spans="1:9" s="49" customFormat="1">
      <c r="A419" s="178"/>
      <c r="B419" s="179"/>
      <c r="C419" s="179"/>
      <c r="D419" s="154"/>
      <c r="E419" s="180"/>
      <c r="F419" s="154"/>
      <c r="G419" s="154"/>
      <c r="H419" s="154"/>
      <c r="I419" s="154"/>
    </row>
    <row r="420" spans="1:9" s="49" customFormat="1">
      <c r="A420" s="178"/>
      <c r="B420" s="179"/>
      <c r="C420" s="179"/>
      <c r="D420" s="154"/>
      <c r="E420" s="180"/>
      <c r="F420" s="154"/>
      <c r="G420" s="154"/>
      <c r="H420" s="154"/>
      <c r="I420" s="154"/>
    </row>
    <row r="421" spans="1:9" s="49" customFormat="1">
      <c r="A421" s="178"/>
      <c r="B421" s="179"/>
      <c r="C421" s="179"/>
      <c r="D421" s="154"/>
      <c r="E421" s="180"/>
      <c r="F421" s="154"/>
      <c r="G421" s="154"/>
      <c r="H421" s="154"/>
      <c r="I421" s="154"/>
    </row>
    <row r="422" spans="1:9" s="49" customFormat="1">
      <c r="A422" s="178"/>
      <c r="B422" s="179"/>
      <c r="C422" s="179"/>
      <c r="D422" s="154"/>
      <c r="E422" s="180"/>
      <c r="F422" s="154"/>
      <c r="G422" s="154"/>
      <c r="H422" s="154"/>
      <c r="I422" s="154"/>
    </row>
    <row r="423" spans="1:9" s="49" customFormat="1">
      <c r="A423" s="178"/>
      <c r="B423" s="179"/>
      <c r="C423" s="179"/>
      <c r="D423" s="154"/>
      <c r="E423" s="180"/>
      <c r="F423" s="154"/>
      <c r="G423" s="154"/>
      <c r="H423" s="154"/>
      <c r="I423" s="154"/>
    </row>
    <row r="424" spans="1:9" s="49" customFormat="1">
      <c r="A424" s="178"/>
      <c r="B424" s="179"/>
      <c r="C424" s="179"/>
      <c r="D424" s="154"/>
      <c r="E424" s="180"/>
      <c r="F424" s="154"/>
      <c r="G424" s="154"/>
      <c r="H424" s="154"/>
      <c r="I424" s="154"/>
    </row>
    <row r="425" spans="1:9" s="49" customFormat="1">
      <c r="A425" s="178"/>
      <c r="B425" s="179"/>
      <c r="C425" s="179"/>
      <c r="D425" s="154"/>
      <c r="E425" s="180"/>
      <c r="F425" s="154"/>
      <c r="G425" s="154"/>
      <c r="H425" s="154"/>
      <c r="I425" s="154"/>
    </row>
    <row r="426" spans="1:9" s="49" customFormat="1">
      <c r="A426" s="178"/>
      <c r="B426" s="179"/>
      <c r="C426" s="179"/>
      <c r="D426" s="154"/>
      <c r="E426" s="180"/>
      <c r="F426" s="154"/>
      <c r="G426" s="154"/>
      <c r="H426" s="154"/>
      <c r="I426" s="154"/>
    </row>
    <row r="427" spans="1:9" s="49" customFormat="1">
      <c r="A427" s="178"/>
      <c r="B427" s="179"/>
      <c r="C427" s="179"/>
      <c r="D427" s="154"/>
      <c r="E427" s="180"/>
      <c r="F427" s="154"/>
      <c r="G427" s="154"/>
      <c r="H427" s="154"/>
      <c r="I427" s="154"/>
    </row>
    <row r="428" spans="1:9" s="49" customFormat="1">
      <c r="A428" s="178"/>
      <c r="B428" s="179"/>
      <c r="C428" s="179"/>
      <c r="D428" s="154"/>
      <c r="E428" s="180"/>
      <c r="F428" s="154"/>
      <c r="G428" s="154"/>
      <c r="H428" s="154"/>
      <c r="I428" s="154"/>
    </row>
    <row r="429" spans="1:9" s="49" customFormat="1">
      <c r="A429" s="178"/>
      <c r="B429" s="179"/>
      <c r="C429" s="179"/>
      <c r="D429" s="154"/>
      <c r="E429" s="180"/>
      <c r="F429" s="154"/>
      <c r="G429" s="154"/>
      <c r="H429" s="154"/>
      <c r="I429" s="154"/>
    </row>
    <row r="430" spans="1:9" s="49" customFormat="1">
      <c r="A430" s="178"/>
      <c r="B430" s="179"/>
      <c r="C430" s="179"/>
      <c r="D430" s="154"/>
      <c r="E430" s="180"/>
      <c r="F430" s="154"/>
      <c r="G430" s="154"/>
      <c r="H430" s="154"/>
      <c r="I430" s="154"/>
    </row>
    <row r="431" spans="1:9" s="49" customFormat="1">
      <c r="A431" s="178"/>
      <c r="B431" s="179"/>
      <c r="C431" s="179"/>
      <c r="D431" s="154"/>
      <c r="E431" s="180"/>
      <c r="F431" s="154"/>
      <c r="G431" s="154"/>
      <c r="H431" s="154"/>
      <c r="I431" s="154"/>
    </row>
    <row r="432" spans="1:9" s="49" customFormat="1">
      <c r="A432" s="178"/>
      <c r="B432" s="179"/>
      <c r="C432" s="179"/>
      <c r="D432" s="154"/>
      <c r="E432" s="180"/>
      <c r="F432" s="154"/>
      <c r="G432" s="154"/>
      <c r="H432" s="154"/>
      <c r="I432" s="154"/>
    </row>
    <row r="433" spans="1:9" s="49" customFormat="1">
      <c r="A433" s="178"/>
      <c r="B433" s="179"/>
      <c r="C433" s="179"/>
      <c r="D433" s="154"/>
      <c r="E433" s="180"/>
      <c r="F433" s="154"/>
      <c r="G433" s="154"/>
      <c r="H433" s="154"/>
      <c r="I433" s="154"/>
    </row>
    <row r="434" spans="1:9" s="49" customFormat="1">
      <c r="A434" s="178"/>
      <c r="B434" s="179"/>
      <c r="C434" s="179"/>
      <c r="D434" s="154"/>
      <c r="E434" s="180"/>
      <c r="F434" s="154"/>
      <c r="G434" s="154"/>
      <c r="H434" s="154"/>
      <c r="I434" s="154"/>
    </row>
    <row r="435" spans="1:9" s="49" customFormat="1">
      <c r="A435" s="178"/>
      <c r="B435" s="179"/>
      <c r="C435" s="179"/>
      <c r="D435" s="154"/>
      <c r="E435" s="180"/>
      <c r="F435" s="154"/>
      <c r="G435" s="154"/>
      <c r="H435" s="154"/>
      <c r="I435" s="154"/>
    </row>
    <row r="436" spans="1:9" s="49" customFormat="1">
      <c r="A436" s="178"/>
      <c r="B436" s="179"/>
      <c r="C436" s="179"/>
      <c r="D436" s="154"/>
      <c r="E436" s="180"/>
      <c r="F436" s="154"/>
      <c r="G436" s="154"/>
      <c r="H436" s="154"/>
      <c r="I436" s="154"/>
    </row>
    <row r="437" spans="1:9" s="49" customFormat="1">
      <c r="A437" s="178"/>
      <c r="B437" s="179"/>
      <c r="C437" s="179"/>
      <c r="D437" s="154"/>
      <c r="E437" s="180"/>
      <c r="F437" s="154"/>
      <c r="G437" s="154"/>
      <c r="H437" s="154"/>
      <c r="I437" s="154"/>
    </row>
    <row r="438" spans="1:9" s="49" customFormat="1">
      <c r="A438" s="178"/>
      <c r="B438" s="179"/>
      <c r="C438" s="179"/>
      <c r="D438" s="154"/>
      <c r="E438" s="180"/>
      <c r="F438" s="154"/>
      <c r="G438" s="154"/>
      <c r="H438" s="154"/>
      <c r="I438" s="154"/>
    </row>
    <row r="439" spans="1:9" s="49" customFormat="1">
      <c r="A439" s="178"/>
      <c r="B439" s="179"/>
      <c r="C439" s="179"/>
      <c r="D439" s="154"/>
      <c r="E439" s="180"/>
      <c r="F439" s="154"/>
      <c r="G439" s="154"/>
      <c r="H439" s="154"/>
      <c r="I439" s="154"/>
    </row>
    <row r="440" spans="1:9" s="49" customFormat="1">
      <c r="A440" s="178"/>
      <c r="B440" s="179"/>
      <c r="C440" s="179"/>
      <c r="D440" s="154"/>
      <c r="E440" s="180"/>
      <c r="F440" s="154"/>
      <c r="G440" s="154"/>
      <c r="H440" s="154"/>
      <c r="I440" s="154"/>
    </row>
    <row r="441" spans="1:9" s="49" customFormat="1">
      <c r="A441" s="178"/>
      <c r="B441" s="179"/>
      <c r="C441" s="179"/>
      <c r="D441" s="154"/>
      <c r="E441" s="180"/>
      <c r="F441" s="154"/>
      <c r="G441" s="154"/>
      <c r="H441" s="154"/>
      <c r="I441" s="154"/>
    </row>
    <row r="442" spans="1:9" s="49" customFormat="1">
      <c r="A442" s="178"/>
      <c r="B442" s="179"/>
      <c r="C442" s="179"/>
      <c r="D442" s="154"/>
      <c r="E442" s="180"/>
      <c r="F442" s="154"/>
      <c r="G442" s="154"/>
      <c r="H442" s="154"/>
      <c r="I442" s="154"/>
    </row>
    <row r="443" spans="1:9" s="49" customFormat="1">
      <c r="A443" s="178"/>
      <c r="B443" s="179"/>
      <c r="C443" s="179"/>
      <c r="D443" s="154"/>
      <c r="E443" s="180"/>
      <c r="F443" s="154"/>
      <c r="G443" s="154"/>
      <c r="H443" s="154"/>
      <c r="I443" s="154"/>
    </row>
    <row r="444" spans="1:9" s="49" customFormat="1">
      <c r="A444" s="178"/>
      <c r="B444" s="179"/>
      <c r="C444" s="179"/>
      <c r="D444" s="154"/>
      <c r="E444" s="180"/>
      <c r="F444" s="154"/>
      <c r="G444" s="154"/>
      <c r="H444" s="154"/>
      <c r="I444" s="154"/>
    </row>
    <row r="445" spans="1:9" s="49" customFormat="1">
      <c r="A445" s="178"/>
      <c r="B445" s="179"/>
      <c r="C445" s="179"/>
      <c r="D445" s="154"/>
      <c r="E445" s="180"/>
      <c r="F445" s="154"/>
      <c r="G445" s="154"/>
      <c r="H445" s="154"/>
      <c r="I445" s="154"/>
    </row>
    <row r="446" spans="1:9" s="49" customFormat="1">
      <c r="A446" s="178"/>
      <c r="B446" s="179"/>
      <c r="C446" s="179"/>
      <c r="D446" s="154"/>
      <c r="E446" s="180"/>
      <c r="F446" s="154"/>
      <c r="G446" s="154"/>
      <c r="H446" s="154"/>
      <c r="I446" s="154"/>
    </row>
    <row r="447" spans="1:9" s="49" customFormat="1">
      <c r="A447" s="178"/>
      <c r="B447" s="179"/>
      <c r="C447" s="179"/>
      <c r="D447" s="154"/>
      <c r="E447" s="180"/>
      <c r="F447" s="154"/>
      <c r="G447" s="154"/>
      <c r="H447" s="154"/>
      <c r="I447" s="154"/>
    </row>
    <row r="448" spans="1:9" s="49" customFormat="1">
      <c r="A448" s="178"/>
      <c r="B448" s="179"/>
      <c r="C448" s="179"/>
      <c r="D448" s="154"/>
      <c r="E448" s="180"/>
      <c r="F448" s="154"/>
      <c r="G448" s="154"/>
      <c r="H448" s="154"/>
      <c r="I448" s="154"/>
    </row>
    <row r="449" spans="1:9" s="49" customFormat="1">
      <c r="A449" s="178"/>
      <c r="B449" s="179"/>
      <c r="C449" s="179"/>
      <c r="D449" s="154"/>
      <c r="E449" s="180"/>
      <c r="F449" s="154"/>
      <c r="G449" s="154"/>
      <c r="H449" s="154"/>
      <c r="I449" s="154"/>
    </row>
    <row r="450" spans="1:9" s="49" customFormat="1">
      <c r="A450" s="178"/>
      <c r="B450" s="179"/>
      <c r="C450" s="179"/>
      <c r="D450" s="154"/>
      <c r="E450" s="180"/>
      <c r="F450" s="154"/>
      <c r="G450" s="154"/>
      <c r="H450" s="154"/>
      <c r="I450" s="154"/>
    </row>
    <row r="451" spans="1:9" s="49" customFormat="1">
      <c r="A451" s="178"/>
      <c r="B451" s="179"/>
      <c r="C451" s="179"/>
      <c r="D451" s="154"/>
      <c r="E451" s="180"/>
      <c r="F451" s="154"/>
      <c r="G451" s="154"/>
      <c r="H451" s="154"/>
      <c r="I451" s="154"/>
    </row>
    <row r="452" spans="1:9" s="49" customFormat="1">
      <c r="A452" s="178"/>
      <c r="B452" s="179"/>
      <c r="C452" s="179"/>
      <c r="D452" s="154"/>
      <c r="E452" s="180"/>
      <c r="F452" s="154"/>
      <c r="G452" s="154"/>
      <c r="H452" s="154"/>
      <c r="I452" s="154"/>
    </row>
    <row r="453" spans="1:9" s="49" customFormat="1">
      <c r="A453" s="178"/>
      <c r="B453" s="179"/>
      <c r="C453" s="179"/>
      <c r="D453" s="154"/>
      <c r="E453" s="180"/>
      <c r="F453" s="154"/>
      <c r="G453" s="154"/>
      <c r="H453" s="154"/>
      <c r="I453" s="154"/>
    </row>
    <row r="454" spans="1:9" s="49" customFormat="1">
      <c r="A454" s="178"/>
      <c r="B454" s="179"/>
      <c r="C454" s="179"/>
      <c r="D454" s="154"/>
      <c r="E454" s="180"/>
      <c r="F454" s="154"/>
      <c r="G454" s="154"/>
      <c r="H454" s="154"/>
      <c r="I454" s="154"/>
    </row>
    <row r="455" spans="1:9" s="49" customFormat="1">
      <c r="A455" s="178"/>
      <c r="B455" s="179"/>
      <c r="C455" s="179"/>
      <c r="D455" s="154"/>
      <c r="E455" s="180"/>
      <c r="F455" s="154"/>
      <c r="G455" s="154"/>
      <c r="H455" s="154"/>
      <c r="I455" s="154"/>
    </row>
    <row r="456" spans="1:9" s="49" customFormat="1">
      <c r="A456" s="178"/>
      <c r="B456" s="179"/>
      <c r="C456" s="179"/>
      <c r="D456" s="154"/>
      <c r="E456" s="180"/>
      <c r="F456" s="154"/>
      <c r="G456" s="154"/>
      <c r="H456" s="154"/>
      <c r="I456" s="154"/>
    </row>
    <row r="457" spans="1:9" s="49" customFormat="1">
      <c r="A457" s="178"/>
      <c r="B457" s="179"/>
      <c r="C457" s="179"/>
      <c r="D457" s="154"/>
      <c r="E457" s="180"/>
      <c r="F457" s="154"/>
      <c r="G457" s="154"/>
      <c r="H457" s="154"/>
      <c r="I457" s="154"/>
    </row>
    <row r="458" spans="1:9" s="49" customFormat="1">
      <c r="A458" s="178"/>
      <c r="B458" s="179"/>
      <c r="C458" s="179"/>
      <c r="D458" s="154"/>
      <c r="E458" s="180"/>
      <c r="F458" s="154"/>
      <c r="G458" s="154"/>
      <c r="H458" s="154"/>
      <c r="I458" s="154"/>
    </row>
    <row r="459" spans="1:9" s="49" customFormat="1">
      <c r="A459" s="178"/>
      <c r="B459" s="179"/>
      <c r="C459" s="179"/>
      <c r="D459" s="154"/>
      <c r="E459" s="180"/>
      <c r="F459" s="154"/>
      <c r="G459" s="154"/>
      <c r="H459" s="154"/>
      <c r="I459" s="154"/>
    </row>
    <row r="460" spans="1:9" s="49" customFormat="1">
      <c r="A460" s="178"/>
      <c r="B460" s="179"/>
      <c r="C460" s="179"/>
      <c r="D460" s="154"/>
      <c r="E460" s="180"/>
      <c r="F460" s="154"/>
      <c r="G460" s="154"/>
      <c r="H460" s="154"/>
      <c r="I460" s="154"/>
    </row>
    <row r="461" spans="1:9" s="49" customFormat="1">
      <c r="A461" s="178"/>
      <c r="B461" s="179"/>
      <c r="C461" s="179"/>
      <c r="D461" s="154"/>
      <c r="E461" s="180"/>
      <c r="F461" s="154"/>
      <c r="G461" s="154"/>
      <c r="H461" s="154"/>
      <c r="I461" s="154"/>
    </row>
    <row r="462" spans="1:9" s="49" customFormat="1">
      <c r="A462" s="178"/>
      <c r="B462" s="179"/>
      <c r="C462" s="179"/>
      <c r="D462" s="154"/>
      <c r="E462" s="180"/>
      <c r="F462" s="154"/>
      <c r="G462" s="154"/>
      <c r="H462" s="154"/>
      <c r="I462" s="154"/>
    </row>
    <row r="463" spans="1:9" s="49" customFormat="1">
      <c r="A463" s="178"/>
      <c r="B463" s="179"/>
      <c r="C463" s="179"/>
      <c r="D463" s="154"/>
      <c r="E463" s="180"/>
      <c r="F463" s="154"/>
      <c r="G463" s="154"/>
      <c r="H463" s="154"/>
      <c r="I463" s="154"/>
    </row>
    <row r="464" spans="1:9" s="49" customFormat="1">
      <c r="A464" s="178"/>
      <c r="B464" s="179"/>
      <c r="C464" s="179"/>
      <c r="D464" s="154"/>
      <c r="E464" s="180"/>
      <c r="F464" s="154"/>
      <c r="G464" s="154"/>
      <c r="H464" s="154"/>
      <c r="I464" s="154"/>
    </row>
    <row r="465" spans="1:9" s="49" customFormat="1">
      <c r="A465" s="178"/>
      <c r="B465" s="179"/>
      <c r="C465" s="179"/>
      <c r="D465" s="154"/>
      <c r="E465" s="180"/>
      <c r="F465" s="154"/>
      <c r="G465" s="154"/>
      <c r="H465" s="154"/>
      <c r="I465" s="154"/>
    </row>
    <row r="466" spans="1:9" s="49" customFormat="1">
      <c r="A466" s="178"/>
      <c r="B466" s="179"/>
      <c r="C466" s="179"/>
      <c r="D466" s="154"/>
      <c r="E466" s="180"/>
      <c r="F466" s="154"/>
      <c r="G466" s="154"/>
      <c r="H466" s="154"/>
      <c r="I466" s="154"/>
    </row>
    <row r="467" spans="1:9" s="49" customFormat="1">
      <c r="A467" s="178"/>
      <c r="B467" s="179"/>
      <c r="C467" s="179"/>
      <c r="D467" s="154"/>
      <c r="E467" s="180"/>
      <c r="F467" s="154"/>
      <c r="G467" s="154"/>
      <c r="H467" s="154"/>
      <c r="I467" s="154"/>
    </row>
    <row r="468" spans="1:9" s="49" customFormat="1">
      <c r="A468" s="178"/>
      <c r="B468" s="179"/>
      <c r="C468" s="179"/>
      <c r="D468" s="154"/>
      <c r="E468" s="180"/>
      <c r="F468" s="154"/>
      <c r="G468" s="154"/>
      <c r="H468" s="154"/>
      <c r="I468" s="154"/>
    </row>
    <row r="469" spans="1:9" s="49" customFormat="1">
      <c r="A469" s="178"/>
      <c r="B469" s="179"/>
      <c r="C469" s="179"/>
      <c r="D469" s="154"/>
      <c r="E469" s="180"/>
      <c r="F469" s="154"/>
      <c r="G469" s="154"/>
      <c r="H469" s="154"/>
      <c r="I469" s="154"/>
    </row>
    <row r="470" spans="1:9" s="49" customFormat="1">
      <c r="A470" s="178"/>
      <c r="B470" s="179"/>
      <c r="C470" s="179"/>
      <c r="D470" s="154"/>
      <c r="E470" s="180"/>
      <c r="F470" s="154"/>
      <c r="G470" s="154"/>
      <c r="H470" s="154"/>
      <c r="I470" s="154"/>
    </row>
    <row r="471" spans="1:9" s="49" customFormat="1">
      <c r="A471" s="178"/>
      <c r="B471" s="179"/>
      <c r="C471" s="179"/>
      <c r="D471" s="154"/>
      <c r="E471" s="180"/>
      <c r="F471" s="154"/>
      <c r="G471" s="154"/>
      <c r="H471" s="154"/>
      <c r="I471" s="154"/>
    </row>
    <row r="472" spans="1:9" s="49" customFormat="1">
      <c r="A472" s="178"/>
      <c r="B472" s="179"/>
      <c r="C472" s="179"/>
      <c r="D472" s="154"/>
      <c r="E472" s="180"/>
      <c r="F472" s="154"/>
      <c r="G472" s="154"/>
      <c r="H472" s="154"/>
      <c r="I472" s="154"/>
    </row>
    <row r="473" spans="1:9" s="49" customFormat="1">
      <c r="A473" s="178"/>
      <c r="B473" s="179"/>
      <c r="C473" s="179"/>
      <c r="D473" s="154"/>
      <c r="E473" s="180"/>
      <c r="F473" s="154"/>
      <c r="G473" s="154"/>
      <c r="H473" s="154"/>
      <c r="I473" s="154"/>
    </row>
    <row r="474" spans="1:9" s="49" customFormat="1">
      <c r="A474" s="178"/>
      <c r="B474" s="179"/>
      <c r="C474" s="179"/>
      <c r="D474" s="154"/>
      <c r="E474" s="180"/>
      <c r="F474" s="154"/>
      <c r="G474" s="154"/>
      <c r="H474" s="154"/>
      <c r="I474" s="154"/>
    </row>
    <row r="475" spans="1:9" s="49" customFormat="1">
      <c r="A475" s="178"/>
      <c r="B475" s="179"/>
      <c r="C475" s="179"/>
      <c r="D475" s="154"/>
      <c r="E475" s="180"/>
      <c r="F475" s="154"/>
      <c r="G475" s="154"/>
      <c r="H475" s="154"/>
      <c r="I475" s="154"/>
    </row>
    <row r="476" spans="1:9" s="49" customFormat="1">
      <c r="A476" s="178"/>
      <c r="B476" s="179"/>
      <c r="C476" s="179"/>
      <c r="D476" s="154"/>
      <c r="E476" s="180"/>
      <c r="F476" s="154"/>
      <c r="G476" s="154"/>
      <c r="H476" s="154"/>
      <c r="I476" s="154"/>
    </row>
    <row r="477" spans="1:9" s="49" customFormat="1">
      <c r="A477" s="178"/>
      <c r="B477" s="179"/>
      <c r="C477" s="179"/>
      <c r="D477" s="154"/>
      <c r="E477" s="180"/>
      <c r="F477" s="154"/>
      <c r="G477" s="154"/>
      <c r="H477" s="154"/>
      <c r="I477" s="154"/>
    </row>
    <row r="478" spans="1:9" s="49" customFormat="1">
      <c r="A478" s="178"/>
      <c r="B478" s="179"/>
      <c r="C478" s="179"/>
      <c r="D478" s="154"/>
      <c r="E478" s="180"/>
      <c r="F478" s="154"/>
      <c r="G478" s="154"/>
      <c r="H478" s="154"/>
      <c r="I478" s="154"/>
    </row>
    <row r="479" spans="1:9" s="49" customFormat="1">
      <c r="A479" s="178"/>
      <c r="B479" s="179"/>
      <c r="C479" s="179"/>
      <c r="D479" s="154"/>
      <c r="E479" s="180"/>
      <c r="F479" s="154"/>
      <c r="G479" s="154"/>
      <c r="H479" s="154"/>
      <c r="I479" s="154"/>
    </row>
    <row r="480" spans="1:9" s="49" customFormat="1">
      <c r="A480" s="178"/>
      <c r="B480" s="179"/>
      <c r="C480" s="179"/>
      <c r="D480" s="154"/>
      <c r="E480" s="180"/>
      <c r="F480" s="154"/>
      <c r="G480" s="154"/>
      <c r="H480" s="154"/>
      <c r="I480" s="154"/>
    </row>
    <row r="481" spans="1:9" s="49" customFormat="1">
      <c r="A481" s="178"/>
      <c r="B481" s="179"/>
      <c r="C481" s="179"/>
      <c r="D481" s="154"/>
      <c r="E481" s="180"/>
      <c r="F481" s="154"/>
      <c r="G481" s="154"/>
      <c r="H481" s="154"/>
      <c r="I481" s="154"/>
    </row>
    <row r="482" spans="1:9" s="49" customFormat="1">
      <c r="A482" s="178"/>
      <c r="B482" s="179"/>
      <c r="C482" s="179"/>
      <c r="D482" s="154"/>
      <c r="E482" s="180"/>
      <c r="F482" s="154"/>
      <c r="G482" s="154"/>
      <c r="H482" s="154"/>
      <c r="I482" s="154"/>
    </row>
    <row r="483" spans="1:9" s="49" customFormat="1">
      <c r="A483" s="178"/>
      <c r="B483" s="179"/>
      <c r="C483" s="179"/>
      <c r="D483" s="154"/>
      <c r="E483" s="180"/>
      <c r="F483" s="154"/>
      <c r="G483" s="154"/>
      <c r="H483" s="154"/>
      <c r="I483" s="154"/>
    </row>
    <row r="484" spans="1:9" s="49" customFormat="1">
      <c r="A484" s="178"/>
      <c r="B484" s="179"/>
      <c r="C484" s="179"/>
      <c r="D484" s="154"/>
      <c r="E484" s="180"/>
      <c r="F484" s="154"/>
      <c r="G484" s="154"/>
      <c r="H484" s="154"/>
      <c r="I484" s="154"/>
    </row>
    <row r="485" spans="1:9" s="49" customFormat="1">
      <c r="A485" s="178"/>
      <c r="B485" s="179"/>
      <c r="C485" s="179"/>
      <c r="D485" s="154"/>
      <c r="E485" s="180"/>
      <c r="F485" s="154"/>
      <c r="G485" s="154"/>
      <c r="H485" s="154"/>
      <c r="I485" s="154"/>
    </row>
    <row r="486" spans="1:9" s="49" customFormat="1">
      <c r="A486" s="178"/>
      <c r="B486" s="179"/>
      <c r="C486" s="179"/>
      <c r="D486" s="154"/>
      <c r="E486" s="180"/>
      <c r="F486" s="154"/>
      <c r="G486" s="154"/>
      <c r="H486" s="154"/>
      <c r="I486" s="154"/>
    </row>
    <row r="487" spans="1:9" s="49" customFormat="1">
      <c r="A487" s="178"/>
      <c r="B487" s="179"/>
      <c r="C487" s="179"/>
      <c r="D487" s="154"/>
      <c r="E487" s="180"/>
      <c r="F487" s="154"/>
      <c r="G487" s="154"/>
      <c r="H487" s="154"/>
      <c r="I487" s="154"/>
    </row>
    <row r="488" spans="1:9" s="49" customFormat="1">
      <c r="A488" s="178"/>
      <c r="B488" s="179"/>
      <c r="C488" s="179"/>
      <c r="D488" s="154"/>
      <c r="E488" s="180"/>
      <c r="F488" s="154"/>
      <c r="G488" s="154"/>
      <c r="H488" s="154"/>
      <c r="I488" s="154"/>
    </row>
    <row r="489" spans="1:9" s="49" customFormat="1">
      <c r="A489" s="178"/>
      <c r="B489" s="179"/>
      <c r="C489" s="179"/>
      <c r="D489" s="154"/>
      <c r="E489" s="180"/>
      <c r="F489" s="154"/>
      <c r="G489" s="154"/>
      <c r="H489" s="154"/>
      <c r="I489" s="154"/>
    </row>
    <row r="490" spans="1:9" s="49" customFormat="1">
      <c r="A490" s="178"/>
      <c r="B490" s="179"/>
      <c r="C490" s="179"/>
      <c r="D490" s="154"/>
      <c r="E490" s="180"/>
      <c r="F490" s="154"/>
      <c r="G490" s="154"/>
      <c r="H490" s="154"/>
      <c r="I490" s="154"/>
    </row>
    <row r="491" spans="1:9" s="49" customFormat="1">
      <c r="A491" s="178"/>
      <c r="B491" s="179"/>
      <c r="C491" s="179"/>
      <c r="D491" s="154"/>
      <c r="E491" s="180"/>
      <c r="F491" s="154"/>
      <c r="G491" s="154"/>
      <c r="H491" s="154"/>
      <c r="I491" s="154"/>
    </row>
    <row r="492" spans="1:9" s="49" customFormat="1">
      <c r="A492" s="178"/>
      <c r="B492" s="179"/>
      <c r="C492" s="179"/>
      <c r="D492" s="154"/>
      <c r="E492" s="180"/>
      <c r="F492" s="154"/>
      <c r="G492" s="154"/>
      <c r="H492" s="154"/>
      <c r="I492" s="154"/>
    </row>
    <row r="493" spans="1:9" s="49" customFormat="1">
      <c r="A493" s="178"/>
      <c r="B493" s="179"/>
      <c r="C493" s="179"/>
      <c r="D493" s="154"/>
      <c r="E493" s="180"/>
      <c r="F493" s="154"/>
      <c r="G493" s="154"/>
      <c r="H493" s="154"/>
      <c r="I493" s="154"/>
    </row>
    <row r="494" spans="1:9" s="49" customFormat="1">
      <c r="A494" s="178"/>
      <c r="B494" s="179"/>
      <c r="C494" s="179"/>
      <c r="D494" s="154"/>
      <c r="E494" s="180"/>
      <c r="F494" s="154"/>
      <c r="G494" s="154"/>
      <c r="H494" s="154"/>
      <c r="I494" s="154"/>
    </row>
    <row r="495" spans="1:9" s="49" customFormat="1">
      <c r="A495" s="178"/>
      <c r="B495" s="179"/>
      <c r="C495" s="179"/>
      <c r="D495" s="154"/>
      <c r="E495" s="180"/>
      <c r="F495" s="154"/>
      <c r="G495" s="154"/>
      <c r="H495" s="154"/>
      <c r="I495" s="154"/>
    </row>
    <row r="496" spans="1:9" s="49" customFormat="1">
      <c r="A496" s="178"/>
      <c r="B496" s="179"/>
      <c r="C496" s="179"/>
      <c r="D496" s="154"/>
      <c r="E496" s="180"/>
      <c r="F496" s="154"/>
      <c r="G496" s="154"/>
      <c r="H496" s="154"/>
      <c r="I496" s="154"/>
    </row>
    <row r="497" spans="1:9" s="49" customFormat="1">
      <c r="A497" s="178"/>
      <c r="B497" s="179"/>
      <c r="C497" s="179"/>
      <c r="D497" s="154"/>
      <c r="E497" s="180"/>
      <c r="F497" s="154"/>
      <c r="G497" s="154"/>
      <c r="H497" s="154"/>
      <c r="I497" s="154"/>
    </row>
    <row r="498" spans="1:9" s="49" customFormat="1">
      <c r="A498" s="178"/>
      <c r="B498" s="179"/>
      <c r="C498" s="179"/>
      <c r="D498" s="154"/>
      <c r="E498" s="180"/>
      <c r="F498" s="154"/>
      <c r="G498" s="154"/>
      <c r="H498" s="154"/>
      <c r="I498" s="154"/>
    </row>
    <row r="499" spans="1:9" s="49" customFormat="1">
      <c r="A499" s="178"/>
      <c r="B499" s="179"/>
      <c r="C499" s="179"/>
      <c r="D499" s="154"/>
      <c r="E499" s="180"/>
      <c r="F499" s="154"/>
      <c r="G499" s="154"/>
      <c r="H499" s="154"/>
      <c r="I499" s="154"/>
    </row>
    <row r="500" spans="1:9" s="49" customFormat="1">
      <c r="A500" s="178"/>
      <c r="B500" s="179"/>
      <c r="C500" s="179"/>
      <c r="D500" s="154"/>
      <c r="E500" s="180"/>
      <c r="F500" s="154"/>
      <c r="G500" s="154"/>
      <c r="H500" s="154"/>
      <c r="I500" s="154"/>
    </row>
    <row r="501" spans="1:9" s="49" customFormat="1">
      <c r="A501" s="178"/>
      <c r="B501" s="179"/>
      <c r="C501" s="179"/>
      <c r="D501" s="154"/>
      <c r="E501" s="180"/>
      <c r="F501" s="154"/>
      <c r="G501" s="154"/>
      <c r="H501" s="154"/>
      <c r="I501" s="154"/>
    </row>
    <row r="502" spans="1:9" s="49" customFormat="1">
      <c r="A502" s="178"/>
      <c r="B502" s="179"/>
      <c r="C502" s="179"/>
      <c r="D502" s="154"/>
      <c r="E502" s="180"/>
      <c r="F502" s="154"/>
      <c r="G502" s="154"/>
      <c r="H502" s="154"/>
      <c r="I502" s="154"/>
    </row>
    <row r="503" spans="1:9" s="49" customFormat="1">
      <c r="A503" s="178"/>
      <c r="B503" s="179"/>
      <c r="C503" s="179"/>
      <c r="D503" s="154"/>
      <c r="E503" s="180"/>
      <c r="F503" s="154"/>
      <c r="G503" s="154"/>
      <c r="H503" s="154"/>
      <c r="I503" s="154"/>
    </row>
    <row r="504" spans="1:9" s="49" customFormat="1">
      <c r="A504" s="178"/>
      <c r="B504" s="179"/>
      <c r="C504" s="179"/>
      <c r="D504" s="154"/>
      <c r="E504" s="180"/>
      <c r="F504" s="154"/>
      <c r="G504" s="154"/>
      <c r="H504" s="154"/>
      <c r="I504" s="154"/>
    </row>
    <row r="505" spans="1:9" s="49" customFormat="1">
      <c r="A505" s="178"/>
      <c r="B505" s="179"/>
      <c r="C505" s="179"/>
      <c r="D505" s="154"/>
      <c r="E505" s="180"/>
      <c r="F505" s="154"/>
      <c r="G505" s="154"/>
      <c r="H505" s="154"/>
      <c r="I505" s="154"/>
    </row>
    <row r="506" spans="1:9" s="49" customFormat="1">
      <c r="A506" s="178"/>
      <c r="B506" s="179"/>
      <c r="C506" s="179"/>
      <c r="D506" s="154"/>
      <c r="E506" s="180"/>
      <c r="F506" s="154"/>
      <c r="G506" s="154"/>
      <c r="H506" s="154"/>
      <c r="I506" s="154"/>
    </row>
    <row r="507" spans="1:9" s="49" customFormat="1">
      <c r="A507" s="178"/>
      <c r="B507" s="179"/>
      <c r="C507" s="179"/>
      <c r="D507" s="154"/>
      <c r="E507" s="180"/>
      <c r="F507" s="154"/>
      <c r="G507" s="154"/>
      <c r="H507" s="154"/>
      <c r="I507" s="154"/>
    </row>
    <row r="508" spans="1:9" s="49" customFormat="1">
      <c r="A508" s="178"/>
      <c r="B508" s="179"/>
      <c r="C508" s="179"/>
      <c r="D508" s="154"/>
      <c r="E508" s="180"/>
      <c r="F508" s="154"/>
      <c r="G508" s="154"/>
      <c r="H508" s="154"/>
      <c r="I508" s="154"/>
    </row>
    <row r="509" spans="1:9" s="49" customFormat="1">
      <c r="A509" s="178"/>
      <c r="B509" s="179"/>
      <c r="C509" s="179"/>
      <c r="D509" s="154"/>
      <c r="E509" s="180"/>
      <c r="F509" s="154"/>
      <c r="G509" s="154"/>
      <c r="H509" s="154"/>
      <c r="I509" s="154"/>
    </row>
    <row r="510" spans="1:9" s="49" customFormat="1">
      <c r="A510" s="178"/>
      <c r="B510" s="179"/>
      <c r="C510" s="179"/>
      <c r="D510" s="154"/>
      <c r="E510" s="180"/>
      <c r="F510" s="154"/>
      <c r="G510" s="154"/>
      <c r="H510" s="154"/>
      <c r="I510" s="154"/>
    </row>
    <row r="511" spans="1:9" s="49" customFormat="1">
      <c r="A511" s="178"/>
      <c r="B511" s="179"/>
      <c r="C511" s="179"/>
      <c r="D511" s="154"/>
      <c r="E511" s="180"/>
      <c r="F511" s="154"/>
      <c r="G511" s="154"/>
      <c r="H511" s="154"/>
      <c r="I511" s="154"/>
    </row>
    <row r="512" spans="1:9" s="49" customFormat="1">
      <c r="A512" s="178"/>
      <c r="B512" s="179"/>
      <c r="C512" s="179"/>
      <c r="D512" s="154"/>
      <c r="E512" s="180"/>
      <c r="F512" s="154"/>
      <c r="G512" s="154"/>
      <c r="H512" s="154"/>
      <c r="I512" s="154"/>
    </row>
    <row r="513" spans="1:9" s="49" customFormat="1">
      <c r="A513" s="178"/>
      <c r="B513" s="179"/>
      <c r="C513" s="179"/>
      <c r="D513" s="154"/>
      <c r="E513" s="180"/>
      <c r="F513" s="154"/>
      <c r="G513" s="154"/>
      <c r="H513" s="154"/>
      <c r="I513" s="154"/>
    </row>
    <row r="514" spans="1:9" s="49" customFormat="1">
      <c r="A514" s="178"/>
      <c r="B514" s="179"/>
      <c r="C514" s="179"/>
      <c r="D514" s="154"/>
      <c r="E514" s="180"/>
      <c r="F514" s="154"/>
      <c r="G514" s="154"/>
      <c r="H514" s="154"/>
      <c r="I514" s="154"/>
    </row>
    <row r="515" spans="1:9" s="49" customFormat="1">
      <c r="A515" s="178"/>
      <c r="B515" s="179"/>
      <c r="C515" s="179"/>
      <c r="D515" s="154"/>
      <c r="E515" s="180"/>
      <c r="F515" s="154"/>
      <c r="G515" s="154"/>
      <c r="H515" s="154"/>
      <c r="I515" s="154"/>
    </row>
    <row r="516" spans="1:9" s="49" customFormat="1">
      <c r="A516" s="178"/>
      <c r="B516" s="179"/>
      <c r="C516" s="179"/>
      <c r="D516" s="154"/>
      <c r="E516" s="180"/>
      <c r="F516" s="154"/>
      <c r="G516" s="154"/>
      <c r="H516" s="154"/>
      <c r="I516" s="154"/>
    </row>
    <row r="517" spans="1:9" s="49" customFormat="1">
      <c r="A517" s="178"/>
      <c r="B517" s="179"/>
      <c r="C517" s="179"/>
      <c r="D517" s="154"/>
      <c r="E517" s="180"/>
      <c r="F517" s="154"/>
      <c r="G517" s="154"/>
      <c r="H517" s="154"/>
      <c r="I517" s="154"/>
    </row>
    <row r="518" spans="1:9">
      <c r="A518" s="178"/>
      <c r="B518" s="179"/>
      <c r="C518" s="179"/>
      <c r="D518" s="154"/>
      <c r="E518" s="180"/>
      <c r="F518" s="181"/>
      <c r="G518" s="182"/>
      <c r="H518" s="154"/>
      <c r="I518" s="154"/>
    </row>
  </sheetData>
  <mergeCells count="15">
    <mergeCell ref="A174:I174"/>
    <mergeCell ref="A80:I80"/>
    <mergeCell ref="A92:I92"/>
    <mergeCell ref="A106:I106"/>
    <mergeCell ref="A146:I146"/>
    <mergeCell ref="A48:I48"/>
    <mergeCell ref="A1:I1"/>
    <mergeCell ref="A8:I8"/>
    <mergeCell ref="A158:I158"/>
    <mergeCell ref="A2:A3"/>
    <mergeCell ref="B2:B3"/>
    <mergeCell ref="C2:C3"/>
    <mergeCell ref="E2:I2"/>
    <mergeCell ref="D2:D3"/>
    <mergeCell ref="B4:I4"/>
  </mergeCells>
  <pageMargins left="0.7" right="0.7" top="0.75" bottom="0.75" header="0.3" footer="0.3"/>
  <pageSetup scale="7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898"/>
  <sheetViews>
    <sheetView zoomScale="80" zoomScaleNormal="80" zoomScaleSheetLayoutView="70" workbookViewId="0">
      <selection activeCell="K7" sqref="K7"/>
    </sheetView>
  </sheetViews>
  <sheetFormatPr defaultRowHeight="15"/>
  <cols>
    <col min="1" max="1" width="28.42578125" customWidth="1"/>
    <col min="2" max="2" width="22.28515625" customWidth="1"/>
    <col min="3" max="3" width="15" customWidth="1"/>
    <col min="4" max="4" width="15.140625" customWidth="1"/>
    <col min="5" max="5" width="17.5703125" customWidth="1"/>
    <col min="6" max="6" width="22.140625" customWidth="1"/>
    <col min="7" max="7" width="15" customWidth="1"/>
    <col min="8" max="8" width="16" style="1" customWidth="1"/>
    <col min="9" max="34" width="9.140625" style="1"/>
  </cols>
  <sheetData>
    <row r="1" spans="1:42" ht="20.25" customHeight="1" thickBot="1">
      <c r="A1" s="478" t="s">
        <v>1410</v>
      </c>
      <c r="B1" s="478"/>
      <c r="C1" s="478"/>
      <c r="D1" s="478"/>
      <c r="E1" s="478"/>
      <c r="F1" s="478"/>
      <c r="G1" s="478"/>
      <c r="AI1" s="1"/>
      <c r="AJ1" s="1"/>
      <c r="AK1" s="1"/>
      <c r="AL1" s="1"/>
      <c r="AM1" s="1"/>
      <c r="AN1" s="1"/>
      <c r="AO1" s="1"/>
      <c r="AP1" s="1"/>
    </row>
    <row r="2" spans="1:42" ht="15.75" customHeight="1" thickBot="1">
      <c r="A2" s="488"/>
      <c r="B2" s="490" t="s">
        <v>434</v>
      </c>
      <c r="C2" s="492" t="s">
        <v>1411</v>
      </c>
      <c r="D2" s="494" t="s">
        <v>344</v>
      </c>
      <c r="E2" s="495"/>
      <c r="F2" s="495"/>
      <c r="G2" s="495"/>
      <c r="H2" s="496"/>
      <c r="AD2"/>
      <c r="AE2"/>
      <c r="AF2"/>
      <c r="AG2"/>
      <c r="AH2"/>
    </row>
    <row r="3" spans="1:42" ht="28.5" customHeight="1" thickBot="1">
      <c r="A3" s="489"/>
      <c r="B3" s="491"/>
      <c r="C3" s="493"/>
      <c r="D3" s="285">
        <v>2010</v>
      </c>
      <c r="E3" s="286">
        <v>2011</v>
      </c>
      <c r="F3" s="192">
        <v>2012</v>
      </c>
      <c r="G3" s="192">
        <v>2013</v>
      </c>
      <c r="H3" s="287">
        <v>2014</v>
      </c>
      <c r="AD3"/>
      <c r="AE3"/>
      <c r="AF3"/>
      <c r="AG3"/>
      <c r="AH3"/>
    </row>
    <row r="4" spans="1:42" ht="132.75" customHeight="1" thickBot="1">
      <c r="A4" s="403" t="s">
        <v>1413</v>
      </c>
      <c r="B4" s="497" t="s">
        <v>1414</v>
      </c>
      <c r="C4" s="498"/>
      <c r="D4" s="498"/>
      <c r="E4" s="498"/>
      <c r="F4" s="498"/>
      <c r="G4" s="498"/>
      <c r="H4" s="499"/>
      <c r="AI4" s="1"/>
      <c r="AJ4" s="1"/>
      <c r="AK4" s="1"/>
      <c r="AL4" s="1"/>
      <c r="AM4" s="1"/>
      <c r="AN4" s="1"/>
      <c r="AO4" s="1"/>
      <c r="AP4" s="1"/>
    </row>
    <row r="5" spans="1:42" ht="113.25" thickBot="1">
      <c r="A5" s="16" t="s">
        <v>1387</v>
      </c>
      <c r="B5" s="50" t="s">
        <v>1415</v>
      </c>
      <c r="C5" s="50" t="s">
        <v>1416</v>
      </c>
      <c r="D5" s="51" t="s">
        <v>1417</v>
      </c>
      <c r="E5" s="51" t="s">
        <v>1388</v>
      </c>
      <c r="F5" s="50" t="s">
        <v>1389</v>
      </c>
      <c r="G5" s="51" t="s">
        <v>1390</v>
      </c>
      <c r="H5" s="50" t="s">
        <v>1391</v>
      </c>
      <c r="AF5"/>
      <c r="AG5"/>
      <c r="AH5"/>
    </row>
    <row r="6" spans="1:42" ht="23.25" customHeight="1" thickBot="1">
      <c r="A6" s="3" t="s">
        <v>1418</v>
      </c>
      <c r="B6" s="4" t="s">
        <v>134</v>
      </c>
      <c r="C6" s="4"/>
      <c r="D6" s="5"/>
      <c r="E6" s="5"/>
      <c r="F6" s="5"/>
      <c r="G6" s="5"/>
      <c r="H6" s="5"/>
      <c r="AF6"/>
      <c r="AG6"/>
      <c r="AH6"/>
    </row>
    <row r="7" spans="1:42" ht="135.75" thickBot="1">
      <c r="A7" s="16" t="s">
        <v>1392</v>
      </c>
      <c r="B7" s="50" t="s">
        <v>1393</v>
      </c>
      <c r="C7" s="50" t="s">
        <v>1394</v>
      </c>
      <c r="D7" s="51" t="s">
        <v>1395</v>
      </c>
      <c r="E7" s="51" t="s">
        <v>1396</v>
      </c>
      <c r="F7" s="50" t="s">
        <v>1397</v>
      </c>
      <c r="G7" s="51" t="s">
        <v>1398</v>
      </c>
      <c r="H7" s="50" t="s">
        <v>1399</v>
      </c>
      <c r="AF7"/>
      <c r="AG7"/>
      <c r="AH7"/>
    </row>
    <row r="8" spans="1:42" ht="22.5" customHeight="1" thickBot="1">
      <c r="A8" s="3" t="s">
        <v>1400</v>
      </c>
      <c r="B8" s="4" t="s">
        <v>134</v>
      </c>
      <c r="C8" s="4"/>
      <c r="D8" s="5"/>
      <c r="E8" s="5"/>
      <c r="F8" s="5"/>
      <c r="G8" s="5"/>
      <c r="H8" s="5"/>
      <c r="AF8"/>
      <c r="AG8"/>
      <c r="AH8"/>
    </row>
    <row r="9" spans="1:42" ht="113.25" thickBot="1">
      <c r="A9" s="16" t="s">
        <v>1401</v>
      </c>
      <c r="B9" s="50" t="s">
        <v>1402</v>
      </c>
      <c r="C9" s="50" t="s">
        <v>1403</v>
      </c>
      <c r="D9" s="51" t="s">
        <v>1404</v>
      </c>
      <c r="E9" s="51" t="s">
        <v>1405</v>
      </c>
      <c r="F9" s="50" t="s">
        <v>1406</v>
      </c>
      <c r="G9" s="51" t="s">
        <v>1407</v>
      </c>
      <c r="H9" s="50" t="s">
        <v>1408</v>
      </c>
      <c r="AF9"/>
      <c r="AG9"/>
      <c r="AH9"/>
    </row>
    <row r="10" spans="1:42" ht="23.25" customHeight="1">
      <c r="A10" s="3" t="s">
        <v>1409</v>
      </c>
      <c r="B10" s="4" t="s">
        <v>134</v>
      </c>
      <c r="C10" s="4"/>
      <c r="D10" s="5"/>
      <c r="E10" s="5"/>
      <c r="F10" s="5"/>
      <c r="G10" s="5"/>
      <c r="H10" s="5"/>
      <c r="AF10"/>
      <c r="AG10"/>
      <c r="AH10"/>
    </row>
    <row r="11" spans="1:42" s="1" customFormat="1"/>
    <row r="12" spans="1:42" s="1" customFormat="1"/>
    <row r="13" spans="1:42" s="1" customFormat="1"/>
    <row r="14" spans="1:42" s="1" customFormat="1"/>
    <row r="15" spans="1:42" s="1" customFormat="1"/>
    <row r="16" spans="1:42"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sheetData>
  <mergeCells count="6">
    <mergeCell ref="B4:H4"/>
    <mergeCell ref="A1:G1"/>
    <mergeCell ref="A2:A3"/>
    <mergeCell ref="B2:B3"/>
    <mergeCell ref="C2:C3"/>
    <mergeCell ref="D2:H2"/>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P408"/>
  <sheetViews>
    <sheetView zoomScale="90" zoomScaleNormal="90" zoomScaleSheetLayoutView="70" workbookViewId="0">
      <pane xSplit="1" ySplit="4" topLeftCell="B5" activePane="bottomRight" state="frozen"/>
      <selection pane="topRight" activeCell="B1" sqref="B1"/>
      <selection pane="bottomLeft" activeCell="A4" sqref="A4"/>
      <selection pane="bottomRight" activeCell="F13" sqref="F13"/>
    </sheetView>
  </sheetViews>
  <sheetFormatPr defaultRowHeight="15"/>
  <cols>
    <col min="1" max="1" width="25.42578125" style="2" customWidth="1"/>
    <col min="2" max="2" width="24.28515625" customWidth="1"/>
    <col min="3" max="3" width="19" customWidth="1"/>
    <col min="4" max="4" width="19.85546875" style="224" customWidth="1"/>
    <col min="5" max="5" width="20" style="224" customWidth="1"/>
    <col min="6" max="6" width="18" style="224" customWidth="1"/>
    <col min="7" max="7" width="17.5703125" style="224" customWidth="1"/>
    <col min="8" max="9" width="17" style="224" customWidth="1"/>
    <col min="10" max="94" width="9.140625" style="1"/>
  </cols>
  <sheetData>
    <row r="1" spans="1:9" ht="36" customHeight="1" thickBot="1">
      <c r="A1" s="486" t="s">
        <v>1274</v>
      </c>
      <c r="B1" s="486"/>
      <c r="C1" s="486"/>
      <c r="D1" s="486"/>
      <c r="E1" s="486"/>
      <c r="F1" s="486"/>
      <c r="G1" s="486"/>
      <c r="H1" s="486"/>
      <c r="I1" s="511"/>
    </row>
    <row r="2" spans="1:9" ht="15.75" thickBot="1">
      <c r="A2" s="615" t="s">
        <v>117</v>
      </c>
      <c r="B2" s="616"/>
      <c r="C2" s="616"/>
      <c r="D2" s="616"/>
      <c r="E2" s="616"/>
      <c r="F2" s="616"/>
      <c r="G2" s="616"/>
      <c r="H2" s="616"/>
      <c r="I2" s="617"/>
    </row>
    <row r="3" spans="1:9" ht="15.75" thickBot="1">
      <c r="A3" s="618"/>
      <c r="B3" s="490" t="s">
        <v>0</v>
      </c>
      <c r="C3" s="620" t="s">
        <v>1</v>
      </c>
      <c r="D3" s="622" t="s">
        <v>119</v>
      </c>
      <c r="E3" s="495"/>
      <c r="F3" s="495"/>
      <c r="G3" s="495"/>
      <c r="H3" s="495"/>
      <c r="I3" s="495"/>
    </row>
    <row r="4" spans="1:9" ht="15.75" thickBot="1">
      <c r="A4" s="619"/>
      <c r="B4" s="491"/>
      <c r="C4" s="621"/>
      <c r="D4" s="192">
        <v>2013</v>
      </c>
      <c r="E4" s="192">
        <v>2014</v>
      </c>
      <c r="F4" s="192">
        <v>2015</v>
      </c>
      <c r="G4" s="192">
        <v>2016</v>
      </c>
      <c r="H4" s="192">
        <v>2017</v>
      </c>
      <c r="I4" s="193">
        <v>2018</v>
      </c>
    </row>
    <row r="5" spans="1:9" ht="93" customHeight="1" thickBot="1">
      <c r="A5" s="183" t="s">
        <v>1273</v>
      </c>
      <c r="B5" s="612" t="s">
        <v>2</v>
      </c>
      <c r="C5" s="613"/>
      <c r="D5" s="613"/>
      <c r="E5" s="613"/>
      <c r="F5" s="613"/>
      <c r="G5" s="613"/>
      <c r="H5" s="613"/>
      <c r="I5" s="614"/>
    </row>
    <row r="6" spans="1:9">
      <c r="A6" s="184" t="s">
        <v>346</v>
      </c>
      <c r="B6" s="185"/>
      <c r="C6" s="185"/>
      <c r="D6" s="194">
        <f>SUM(D7:D9)</f>
        <v>2351390</v>
      </c>
      <c r="E6" s="194">
        <f t="shared" ref="E6:I6" si="0">SUM(E7:E9)</f>
        <v>3063440</v>
      </c>
      <c r="F6" s="194">
        <f t="shared" si="0"/>
        <v>3063440</v>
      </c>
      <c r="G6" s="194">
        <f t="shared" si="0"/>
        <v>3063440</v>
      </c>
      <c r="H6" s="194">
        <f t="shared" si="0"/>
        <v>3063440</v>
      </c>
      <c r="I6" s="195">
        <f t="shared" si="0"/>
        <v>3063441</v>
      </c>
    </row>
    <row r="7" spans="1:9">
      <c r="A7" s="186" t="s">
        <v>3</v>
      </c>
      <c r="B7" s="187"/>
      <c r="C7" s="187"/>
      <c r="D7" s="196">
        <f t="shared" ref="D7:I9" si="1">D12+D17+D32+D52+D92</f>
        <v>1565380</v>
      </c>
      <c r="E7" s="196">
        <f t="shared" si="1"/>
        <v>1783400</v>
      </c>
      <c r="F7" s="196">
        <f t="shared" si="1"/>
        <v>1783400</v>
      </c>
      <c r="G7" s="196">
        <f t="shared" si="1"/>
        <v>1783400</v>
      </c>
      <c r="H7" s="196">
        <f t="shared" si="1"/>
        <v>1783400</v>
      </c>
      <c r="I7" s="197">
        <f t="shared" si="1"/>
        <v>1783401</v>
      </c>
    </row>
    <row r="8" spans="1:9" ht="24.75" customHeight="1">
      <c r="A8" s="188" t="s">
        <v>4</v>
      </c>
      <c r="B8" s="189"/>
      <c r="C8" s="189"/>
      <c r="D8" s="198">
        <f t="shared" si="1"/>
        <v>619690</v>
      </c>
      <c r="E8" s="198">
        <f t="shared" si="1"/>
        <v>810040</v>
      </c>
      <c r="F8" s="198">
        <f t="shared" si="1"/>
        <v>810040</v>
      </c>
      <c r="G8" s="198">
        <f t="shared" si="1"/>
        <v>810040</v>
      </c>
      <c r="H8" s="198">
        <f t="shared" si="1"/>
        <v>810040</v>
      </c>
      <c r="I8" s="199">
        <f t="shared" si="1"/>
        <v>810040</v>
      </c>
    </row>
    <row r="9" spans="1:9" ht="31.5" customHeight="1" thickBot="1">
      <c r="A9" s="190" t="s">
        <v>5</v>
      </c>
      <c r="B9" s="191"/>
      <c r="C9" s="191"/>
      <c r="D9" s="200">
        <f t="shared" si="1"/>
        <v>166320</v>
      </c>
      <c r="E9" s="200">
        <f t="shared" si="1"/>
        <v>470000</v>
      </c>
      <c r="F9" s="200">
        <f t="shared" si="1"/>
        <v>470000</v>
      </c>
      <c r="G9" s="200">
        <f t="shared" si="1"/>
        <v>470000</v>
      </c>
      <c r="H9" s="200">
        <f t="shared" si="1"/>
        <v>470000</v>
      </c>
      <c r="I9" s="201">
        <f t="shared" si="1"/>
        <v>470000</v>
      </c>
    </row>
    <row r="10" spans="1:9" ht="124.5" customHeight="1" thickBot="1">
      <c r="A10" s="60" t="s">
        <v>6</v>
      </c>
      <c r="B10" s="17" t="s">
        <v>7</v>
      </c>
      <c r="C10" s="18" t="s">
        <v>8</v>
      </c>
      <c r="D10" s="202" t="s">
        <v>9</v>
      </c>
      <c r="E10" s="203" t="s">
        <v>9</v>
      </c>
      <c r="F10" s="202" t="s">
        <v>10</v>
      </c>
      <c r="G10" s="203" t="s">
        <v>10</v>
      </c>
      <c r="H10" s="202" t="s">
        <v>10</v>
      </c>
      <c r="I10" s="204" t="s">
        <v>10</v>
      </c>
    </row>
    <row r="11" spans="1:9">
      <c r="A11" s="9" t="s">
        <v>11</v>
      </c>
      <c r="B11" s="10"/>
      <c r="C11" s="10"/>
      <c r="D11" s="205">
        <f>SUM(D12:D14)</f>
        <v>60000</v>
      </c>
      <c r="E11" s="205">
        <f t="shared" ref="E11:I11" si="2">SUM(E12:E14)</f>
        <v>60000</v>
      </c>
      <c r="F11" s="205">
        <f t="shared" si="2"/>
        <v>60000</v>
      </c>
      <c r="G11" s="205">
        <f t="shared" si="2"/>
        <v>60000</v>
      </c>
      <c r="H11" s="205">
        <f t="shared" si="2"/>
        <v>60000</v>
      </c>
      <c r="I11" s="206">
        <f t="shared" si="2"/>
        <v>60000</v>
      </c>
    </row>
    <row r="12" spans="1:9">
      <c r="A12" s="11" t="s">
        <v>3</v>
      </c>
      <c r="B12" s="12"/>
      <c r="C12" s="12"/>
      <c r="D12" s="207">
        <f>3000*12</f>
        <v>36000</v>
      </c>
      <c r="E12" s="207">
        <f t="shared" ref="E12:I12" si="3">3000*12</f>
        <v>36000</v>
      </c>
      <c r="F12" s="207">
        <f t="shared" si="3"/>
        <v>36000</v>
      </c>
      <c r="G12" s="207">
        <f t="shared" si="3"/>
        <v>36000</v>
      </c>
      <c r="H12" s="207">
        <f t="shared" si="3"/>
        <v>36000</v>
      </c>
      <c r="I12" s="208">
        <f t="shared" si="3"/>
        <v>36000</v>
      </c>
    </row>
    <row r="13" spans="1:9">
      <c r="A13" s="11" t="s">
        <v>4</v>
      </c>
      <c r="B13" s="12"/>
      <c r="C13" s="12"/>
      <c r="D13" s="207">
        <f>2000*12</f>
        <v>24000</v>
      </c>
      <c r="E13" s="207">
        <f t="shared" ref="E13:I13" si="4">2000*12</f>
        <v>24000</v>
      </c>
      <c r="F13" s="207">
        <f t="shared" si="4"/>
        <v>24000</v>
      </c>
      <c r="G13" s="207">
        <f t="shared" si="4"/>
        <v>24000</v>
      </c>
      <c r="H13" s="207">
        <f t="shared" si="4"/>
        <v>24000</v>
      </c>
      <c r="I13" s="208">
        <f t="shared" si="4"/>
        <v>24000</v>
      </c>
    </row>
    <row r="14" spans="1:9" ht="15.75" thickBot="1">
      <c r="A14" s="13" t="s">
        <v>12</v>
      </c>
      <c r="B14" s="14"/>
      <c r="C14" s="14"/>
      <c r="D14" s="209"/>
      <c r="E14" s="209"/>
      <c r="F14" s="209"/>
      <c r="G14" s="209"/>
      <c r="H14" s="209"/>
      <c r="I14" s="210"/>
    </row>
    <row r="15" spans="1:9" ht="288.75" customHeight="1" thickBot="1">
      <c r="A15" s="60" t="s">
        <v>13</v>
      </c>
      <c r="B15" s="17" t="s">
        <v>14</v>
      </c>
      <c r="C15" s="18" t="s">
        <v>15</v>
      </c>
      <c r="D15" s="202" t="s">
        <v>16</v>
      </c>
      <c r="E15" s="203" t="s">
        <v>17</v>
      </c>
      <c r="F15" s="202" t="s">
        <v>17</v>
      </c>
      <c r="G15" s="203" t="s">
        <v>17</v>
      </c>
      <c r="H15" s="202" t="s">
        <v>17</v>
      </c>
      <c r="I15" s="204" t="s">
        <v>17</v>
      </c>
    </row>
    <row r="16" spans="1:9">
      <c r="A16" s="9" t="s">
        <v>18</v>
      </c>
      <c r="B16" s="10"/>
      <c r="C16" s="10"/>
      <c r="D16" s="205">
        <f>SUM(D17:D19)</f>
        <v>212510</v>
      </c>
      <c r="E16" s="205">
        <f t="shared" ref="E16:I16" si="5">SUM(E17:E19)</f>
        <v>387660</v>
      </c>
      <c r="F16" s="205">
        <f t="shared" si="5"/>
        <v>387660</v>
      </c>
      <c r="G16" s="205">
        <f t="shared" si="5"/>
        <v>387660</v>
      </c>
      <c r="H16" s="205">
        <f t="shared" si="5"/>
        <v>387660</v>
      </c>
      <c r="I16" s="206">
        <f t="shared" si="5"/>
        <v>387660</v>
      </c>
    </row>
    <row r="17" spans="1:9">
      <c r="A17" s="11" t="s">
        <v>3</v>
      </c>
      <c r="B17" s="12"/>
      <c r="C17" s="12"/>
      <c r="D17" s="207">
        <f>D22+D27</f>
        <v>7000</v>
      </c>
      <c r="E17" s="207">
        <f t="shared" ref="E17:I17" si="6">E22+E27</f>
        <v>325020</v>
      </c>
      <c r="F17" s="207">
        <f t="shared" si="6"/>
        <v>325020</v>
      </c>
      <c r="G17" s="207">
        <f t="shared" si="6"/>
        <v>325020</v>
      </c>
      <c r="H17" s="207">
        <f t="shared" si="6"/>
        <v>325020</v>
      </c>
      <c r="I17" s="208">
        <f t="shared" si="6"/>
        <v>325020</v>
      </c>
    </row>
    <row r="18" spans="1:9">
      <c r="A18" s="11" t="s">
        <v>4</v>
      </c>
      <c r="B18" s="12"/>
      <c r="C18" s="12"/>
      <c r="D18" s="207">
        <f t="shared" ref="D18:I19" si="7">D23+D28</f>
        <v>39190</v>
      </c>
      <c r="E18" s="207">
        <f t="shared" si="7"/>
        <v>62640</v>
      </c>
      <c r="F18" s="207">
        <f t="shared" si="7"/>
        <v>62640</v>
      </c>
      <c r="G18" s="207">
        <f t="shared" si="7"/>
        <v>62640</v>
      </c>
      <c r="H18" s="207">
        <f t="shared" si="7"/>
        <v>62640</v>
      </c>
      <c r="I18" s="208">
        <f t="shared" si="7"/>
        <v>62640</v>
      </c>
    </row>
    <row r="19" spans="1:9" ht="15.75" thickBot="1">
      <c r="A19" s="13" t="s">
        <v>19</v>
      </c>
      <c r="B19" s="14"/>
      <c r="C19" s="14"/>
      <c r="D19" s="209">
        <f t="shared" si="7"/>
        <v>166320</v>
      </c>
      <c r="E19" s="209">
        <f t="shared" si="7"/>
        <v>0</v>
      </c>
      <c r="F19" s="209">
        <f t="shared" si="7"/>
        <v>0</v>
      </c>
      <c r="G19" s="209">
        <f t="shared" si="7"/>
        <v>0</v>
      </c>
      <c r="H19" s="209">
        <f t="shared" si="7"/>
        <v>0</v>
      </c>
      <c r="I19" s="210">
        <f t="shared" si="7"/>
        <v>0</v>
      </c>
    </row>
    <row r="20" spans="1:9" ht="203.25" thickBot="1">
      <c r="A20" s="6" t="s">
        <v>20</v>
      </c>
      <c r="B20" s="7" t="s">
        <v>21</v>
      </c>
      <c r="C20" s="8" t="s">
        <v>22</v>
      </c>
      <c r="D20" s="211" t="s">
        <v>23</v>
      </c>
      <c r="E20" s="212" t="s">
        <v>24</v>
      </c>
      <c r="F20" s="211" t="s">
        <v>25</v>
      </c>
      <c r="G20" s="212" t="s">
        <v>25</v>
      </c>
      <c r="H20" s="211" t="s">
        <v>25</v>
      </c>
      <c r="I20" s="213" t="s">
        <v>25</v>
      </c>
    </row>
    <row r="21" spans="1:9">
      <c r="A21" s="9" t="s">
        <v>26</v>
      </c>
      <c r="B21" s="10"/>
      <c r="C21" s="10"/>
      <c r="D21" s="205">
        <f>SUM(D22:D24)</f>
        <v>7000</v>
      </c>
      <c r="E21" s="205">
        <f t="shared" ref="E21:I21" si="8">SUM(E22:E24)</f>
        <v>8400</v>
      </c>
      <c r="F21" s="205">
        <f t="shared" si="8"/>
        <v>8400</v>
      </c>
      <c r="G21" s="205">
        <f t="shared" si="8"/>
        <v>8400</v>
      </c>
      <c r="H21" s="205">
        <f t="shared" si="8"/>
        <v>8400</v>
      </c>
      <c r="I21" s="206">
        <f t="shared" si="8"/>
        <v>8400</v>
      </c>
    </row>
    <row r="22" spans="1:9">
      <c r="A22" s="11" t="s">
        <v>3</v>
      </c>
      <c r="B22" s="12"/>
      <c r="C22" s="12"/>
      <c r="D22" s="207">
        <v>7000</v>
      </c>
      <c r="E22" s="207"/>
      <c r="F22" s="207"/>
      <c r="G22" s="207"/>
      <c r="H22" s="207"/>
      <c r="I22" s="208"/>
    </row>
    <row r="23" spans="1:9">
      <c r="A23" s="11" t="s">
        <v>4</v>
      </c>
      <c r="B23" s="12"/>
      <c r="C23" s="12"/>
      <c r="D23" s="207"/>
      <c r="E23" s="207">
        <v>8400</v>
      </c>
      <c r="F23" s="207">
        <v>8400</v>
      </c>
      <c r="G23" s="207">
        <v>8400</v>
      </c>
      <c r="H23" s="207">
        <v>8400</v>
      </c>
      <c r="I23" s="208">
        <v>8400</v>
      </c>
    </row>
    <row r="24" spans="1:9" ht="15.75" thickBot="1">
      <c r="A24" s="13" t="s">
        <v>12</v>
      </c>
      <c r="B24" s="14"/>
      <c r="C24" s="14"/>
      <c r="D24" s="209"/>
      <c r="E24" s="209"/>
      <c r="F24" s="209"/>
      <c r="G24" s="209"/>
      <c r="H24" s="209"/>
      <c r="I24" s="210"/>
    </row>
    <row r="25" spans="1:9" ht="290.25" customHeight="1" thickBot="1">
      <c r="A25" s="6" t="s">
        <v>27</v>
      </c>
      <c r="B25" s="7" t="s">
        <v>28</v>
      </c>
      <c r="C25" s="8" t="s">
        <v>29</v>
      </c>
      <c r="D25" s="211" t="s">
        <v>30</v>
      </c>
      <c r="E25" s="212" t="s">
        <v>31</v>
      </c>
      <c r="F25" s="211" t="s">
        <v>32</v>
      </c>
      <c r="G25" s="212" t="s">
        <v>32</v>
      </c>
      <c r="H25" s="211" t="s">
        <v>33</v>
      </c>
      <c r="I25" s="213" t="s">
        <v>33</v>
      </c>
    </row>
    <row r="26" spans="1:9">
      <c r="A26" s="9" t="s">
        <v>34</v>
      </c>
      <c r="B26" s="10"/>
      <c r="C26" s="10"/>
      <c r="D26" s="205">
        <f>SUM(D27:D29)</f>
        <v>205510</v>
      </c>
      <c r="E26" s="205">
        <f t="shared" ref="E26:I26" si="9">SUM(E27:E29)</f>
        <v>379260</v>
      </c>
      <c r="F26" s="205">
        <f t="shared" si="9"/>
        <v>379260</v>
      </c>
      <c r="G26" s="205">
        <f t="shared" si="9"/>
        <v>379260</v>
      </c>
      <c r="H26" s="205">
        <f t="shared" si="9"/>
        <v>379260</v>
      </c>
      <c r="I26" s="206">
        <f t="shared" si="9"/>
        <v>379260</v>
      </c>
    </row>
    <row r="27" spans="1:9">
      <c r="A27" s="11" t="s">
        <v>3</v>
      </c>
      <c r="B27" s="12"/>
      <c r="C27" s="12"/>
      <c r="D27" s="207">
        <v>0</v>
      </c>
      <c r="E27" s="207">
        <f>(23685*12)+(1400*12)+(2000*12)</f>
        <v>325020</v>
      </c>
      <c r="F27" s="207">
        <f t="shared" ref="F27:I27" si="10">(23685*12)+(1400*12)+(2000*12)</f>
        <v>325020</v>
      </c>
      <c r="G27" s="207">
        <f t="shared" si="10"/>
        <v>325020</v>
      </c>
      <c r="H27" s="207">
        <f t="shared" si="10"/>
        <v>325020</v>
      </c>
      <c r="I27" s="208">
        <f t="shared" si="10"/>
        <v>325020</v>
      </c>
    </row>
    <row r="28" spans="1:9">
      <c r="A28" s="11" t="s">
        <v>4</v>
      </c>
      <c r="B28" s="12"/>
      <c r="C28" s="12"/>
      <c r="D28" s="207">
        <v>39190</v>
      </c>
      <c r="E28" s="207">
        <f>4520*12</f>
        <v>54240</v>
      </c>
      <c r="F28" s="207">
        <f t="shared" ref="F28:I28" si="11">4520*12</f>
        <v>54240</v>
      </c>
      <c r="G28" s="207">
        <f t="shared" si="11"/>
        <v>54240</v>
      </c>
      <c r="H28" s="207">
        <f t="shared" si="11"/>
        <v>54240</v>
      </c>
      <c r="I28" s="208">
        <f t="shared" si="11"/>
        <v>54240</v>
      </c>
    </row>
    <row r="29" spans="1:9" ht="15.75" thickBot="1">
      <c r="A29" s="13" t="s">
        <v>12</v>
      </c>
      <c r="B29" s="14"/>
      <c r="C29" s="14"/>
      <c r="D29" s="209">
        <f>12*12*1155</f>
        <v>166320</v>
      </c>
      <c r="E29" s="209">
        <v>0</v>
      </c>
      <c r="F29" s="209">
        <v>0</v>
      </c>
      <c r="G29" s="209">
        <v>0</v>
      </c>
      <c r="H29" s="209">
        <v>0</v>
      </c>
      <c r="I29" s="210"/>
    </row>
    <row r="30" spans="1:9" ht="201" customHeight="1" thickBot="1">
      <c r="A30" s="60" t="s">
        <v>35</v>
      </c>
      <c r="B30" s="17" t="s">
        <v>1236</v>
      </c>
      <c r="C30" s="18" t="s">
        <v>1237</v>
      </c>
      <c r="D30" s="202" t="s">
        <v>36</v>
      </c>
      <c r="E30" s="203" t="s">
        <v>36</v>
      </c>
      <c r="F30" s="202" t="s">
        <v>36</v>
      </c>
      <c r="G30" s="203" t="s">
        <v>36</v>
      </c>
      <c r="H30" s="202" t="s">
        <v>36</v>
      </c>
      <c r="I30" s="204" t="s">
        <v>36</v>
      </c>
    </row>
    <row r="31" spans="1:9">
      <c r="A31" s="9" t="s">
        <v>37</v>
      </c>
      <c r="B31" s="10"/>
      <c r="C31" s="10"/>
      <c r="D31" s="205">
        <f>SUM(D32:D34)</f>
        <v>335750</v>
      </c>
      <c r="E31" s="205">
        <f t="shared" ref="E31:I31" si="12">SUM(E32:E34)</f>
        <v>293200</v>
      </c>
      <c r="F31" s="205">
        <f t="shared" si="12"/>
        <v>293200</v>
      </c>
      <c r="G31" s="205">
        <f t="shared" si="12"/>
        <v>293200</v>
      </c>
      <c r="H31" s="205">
        <f t="shared" si="12"/>
        <v>293200</v>
      </c>
      <c r="I31" s="206">
        <f t="shared" si="12"/>
        <v>293200</v>
      </c>
    </row>
    <row r="32" spans="1:9">
      <c r="A32" s="11" t="s">
        <v>3</v>
      </c>
      <c r="B32" s="12"/>
      <c r="C32" s="12"/>
      <c r="D32" s="207">
        <f>D37+D42+D47</f>
        <v>200000</v>
      </c>
      <c r="E32" s="207">
        <f t="shared" ref="E32:I34" si="13">E37+E42+E47</f>
        <v>100000</v>
      </c>
      <c r="F32" s="207">
        <f t="shared" si="13"/>
        <v>100000</v>
      </c>
      <c r="G32" s="207">
        <f t="shared" si="13"/>
        <v>100000</v>
      </c>
      <c r="H32" s="207">
        <f t="shared" si="13"/>
        <v>100000</v>
      </c>
      <c r="I32" s="208">
        <f t="shared" si="13"/>
        <v>100000</v>
      </c>
    </row>
    <row r="33" spans="1:9">
      <c r="A33" s="11" t="s">
        <v>4</v>
      </c>
      <c r="B33" s="12"/>
      <c r="C33" s="12"/>
      <c r="D33" s="207">
        <f>D38+D43+D48</f>
        <v>135750</v>
      </c>
      <c r="E33" s="207">
        <f t="shared" si="13"/>
        <v>193200</v>
      </c>
      <c r="F33" s="207">
        <f t="shared" si="13"/>
        <v>193200</v>
      </c>
      <c r="G33" s="207">
        <f t="shared" si="13"/>
        <v>193200</v>
      </c>
      <c r="H33" s="207">
        <f t="shared" si="13"/>
        <v>193200</v>
      </c>
      <c r="I33" s="208">
        <f t="shared" si="13"/>
        <v>193200</v>
      </c>
    </row>
    <row r="34" spans="1:9" ht="15.75" thickBot="1">
      <c r="A34" s="13" t="s">
        <v>19</v>
      </c>
      <c r="B34" s="14"/>
      <c r="C34" s="14"/>
      <c r="D34" s="209">
        <f>D39+D44+D49</f>
        <v>0</v>
      </c>
      <c r="E34" s="209">
        <f t="shared" si="13"/>
        <v>0</v>
      </c>
      <c r="F34" s="209">
        <f t="shared" si="13"/>
        <v>0</v>
      </c>
      <c r="G34" s="209">
        <f t="shared" si="13"/>
        <v>0</v>
      </c>
      <c r="H34" s="209">
        <f t="shared" si="13"/>
        <v>0</v>
      </c>
      <c r="I34" s="210">
        <f t="shared" si="13"/>
        <v>0</v>
      </c>
    </row>
    <row r="35" spans="1:9" ht="409.5" customHeight="1" thickBot="1">
      <c r="A35" s="6" t="s">
        <v>38</v>
      </c>
      <c r="B35" s="7" t="s">
        <v>39</v>
      </c>
      <c r="C35" s="8" t="s">
        <v>40</v>
      </c>
      <c r="D35" s="211" t="s">
        <v>41</v>
      </c>
      <c r="E35" s="212" t="s">
        <v>42</v>
      </c>
      <c r="F35" s="313" t="s">
        <v>42</v>
      </c>
      <c r="G35" s="313" t="s">
        <v>42</v>
      </c>
      <c r="H35" s="314" t="s">
        <v>42</v>
      </c>
      <c r="I35" s="315" t="s">
        <v>42</v>
      </c>
    </row>
    <row r="36" spans="1:9">
      <c r="A36" s="9" t="s">
        <v>43</v>
      </c>
      <c r="B36" s="10"/>
      <c r="C36" s="10"/>
      <c r="D36" s="205">
        <f>SUM(D37:D39)</f>
        <v>215050</v>
      </c>
      <c r="E36" s="205">
        <f t="shared" ref="E36:I36" si="14">SUM(E37:E39)</f>
        <v>230000</v>
      </c>
      <c r="F36" s="205">
        <f t="shared" si="14"/>
        <v>230000</v>
      </c>
      <c r="G36" s="205">
        <f t="shared" si="14"/>
        <v>230000</v>
      </c>
      <c r="H36" s="205">
        <f t="shared" si="14"/>
        <v>230000</v>
      </c>
      <c r="I36" s="206">
        <f t="shared" si="14"/>
        <v>230000</v>
      </c>
    </row>
    <row r="37" spans="1:9">
      <c r="A37" s="11" t="s">
        <v>3</v>
      </c>
      <c r="B37" s="12"/>
      <c r="C37" s="12"/>
      <c r="D37" s="207">
        <v>200000</v>
      </c>
      <c r="E37" s="207">
        <v>100000</v>
      </c>
      <c r="F37" s="207">
        <v>100000</v>
      </c>
      <c r="G37" s="207">
        <v>100000</v>
      </c>
      <c r="H37" s="207">
        <v>100000</v>
      </c>
      <c r="I37" s="208">
        <v>100000</v>
      </c>
    </row>
    <row r="38" spans="1:9">
      <c r="A38" s="11" t="s">
        <v>4</v>
      </c>
      <c r="B38" s="12"/>
      <c r="C38" s="12"/>
      <c r="D38" s="207">
        <f>7000*2.15</f>
        <v>15050</v>
      </c>
      <c r="E38" s="207">
        <v>130000</v>
      </c>
      <c r="F38" s="207">
        <v>130000</v>
      </c>
      <c r="G38" s="207">
        <v>130000</v>
      </c>
      <c r="H38" s="207">
        <v>130000</v>
      </c>
      <c r="I38" s="208">
        <v>130000</v>
      </c>
    </row>
    <row r="39" spans="1:9" ht="15.75" thickBot="1">
      <c r="A39" s="13" t="s">
        <v>12</v>
      </c>
      <c r="B39" s="14"/>
      <c r="C39" s="14"/>
      <c r="D39" s="209">
        <v>0</v>
      </c>
      <c r="E39" s="209">
        <v>0</v>
      </c>
      <c r="F39" s="209">
        <v>0</v>
      </c>
      <c r="G39" s="209">
        <v>0</v>
      </c>
      <c r="H39" s="209">
        <v>0</v>
      </c>
      <c r="I39" s="210"/>
    </row>
    <row r="40" spans="1:9" ht="195" customHeight="1" thickBot="1">
      <c r="A40" s="6" t="s">
        <v>44</v>
      </c>
      <c r="B40" s="7" t="s">
        <v>45</v>
      </c>
      <c r="C40" s="15" t="s">
        <v>46</v>
      </c>
      <c r="D40" s="214" t="s">
        <v>47</v>
      </c>
      <c r="E40" s="215" t="s">
        <v>47</v>
      </c>
      <c r="F40" s="214" t="s">
        <v>47</v>
      </c>
      <c r="G40" s="215" t="s">
        <v>48</v>
      </c>
      <c r="H40" s="214" t="s">
        <v>47</v>
      </c>
      <c r="I40" s="216" t="s">
        <v>47</v>
      </c>
    </row>
    <row r="41" spans="1:9">
      <c r="A41" s="9" t="s">
        <v>49</v>
      </c>
      <c r="B41" s="10"/>
      <c r="C41" s="10"/>
      <c r="D41" s="205">
        <f>SUM(D42:D44)</f>
        <v>107500</v>
      </c>
      <c r="E41" s="205">
        <f t="shared" ref="E41:I41" si="15">SUM(E42:E44)</f>
        <v>50000</v>
      </c>
      <c r="F41" s="205">
        <f t="shared" si="15"/>
        <v>50000</v>
      </c>
      <c r="G41" s="205">
        <f t="shared" si="15"/>
        <v>50000</v>
      </c>
      <c r="H41" s="205">
        <f t="shared" si="15"/>
        <v>50000</v>
      </c>
      <c r="I41" s="206">
        <f t="shared" si="15"/>
        <v>50000</v>
      </c>
    </row>
    <row r="42" spans="1:9">
      <c r="A42" s="11" t="s">
        <v>3</v>
      </c>
      <c r="B42" s="12"/>
      <c r="C42" s="12"/>
      <c r="D42" s="207">
        <v>0</v>
      </c>
      <c r="E42" s="207">
        <v>0</v>
      </c>
      <c r="F42" s="207">
        <v>0</v>
      </c>
      <c r="G42" s="207">
        <v>0</v>
      </c>
      <c r="H42" s="207">
        <v>0</v>
      </c>
      <c r="I42" s="208"/>
    </row>
    <row r="43" spans="1:9">
      <c r="A43" s="11" t="s">
        <v>4</v>
      </c>
      <c r="B43" s="12"/>
      <c r="C43" s="12"/>
      <c r="D43" s="207">
        <f>50000*2.15</f>
        <v>107500</v>
      </c>
      <c r="E43" s="207">
        <v>50000</v>
      </c>
      <c r="F43" s="207">
        <v>50000</v>
      </c>
      <c r="G43" s="207">
        <v>50000</v>
      </c>
      <c r="H43" s="207">
        <v>50000</v>
      </c>
      <c r="I43" s="208">
        <v>50000</v>
      </c>
    </row>
    <row r="44" spans="1:9" ht="15.75" thickBot="1">
      <c r="A44" s="13" t="s">
        <v>12</v>
      </c>
      <c r="B44" s="14"/>
      <c r="C44" s="14"/>
      <c r="D44" s="209">
        <v>0</v>
      </c>
      <c r="E44" s="209">
        <v>0</v>
      </c>
      <c r="F44" s="209">
        <v>0</v>
      </c>
      <c r="G44" s="209">
        <v>0</v>
      </c>
      <c r="H44" s="209">
        <v>0</v>
      </c>
      <c r="I44" s="210"/>
    </row>
    <row r="45" spans="1:9" ht="169.5" customHeight="1" thickBot="1">
      <c r="A45" s="6" t="s">
        <v>50</v>
      </c>
      <c r="B45" s="7" t="s">
        <v>51</v>
      </c>
      <c r="C45" s="15" t="s">
        <v>52</v>
      </c>
      <c r="D45" s="214" t="s">
        <v>53</v>
      </c>
      <c r="E45" s="215" t="s">
        <v>54</v>
      </c>
      <c r="F45" s="214" t="s">
        <v>55</v>
      </c>
      <c r="G45" s="215" t="s">
        <v>56</v>
      </c>
      <c r="H45" s="214" t="s">
        <v>57</v>
      </c>
      <c r="I45" s="216" t="s">
        <v>57</v>
      </c>
    </row>
    <row r="46" spans="1:9">
      <c r="A46" s="9" t="s">
        <v>58</v>
      </c>
      <c r="B46" s="10"/>
      <c r="C46" s="10"/>
      <c r="D46" s="205">
        <f>SUM(D47:D49)</f>
        <v>13200.000000000002</v>
      </c>
      <c r="E46" s="205">
        <f t="shared" ref="E46:I46" si="16">SUM(E47:E49)</f>
        <v>13200.000000000002</v>
      </c>
      <c r="F46" s="205">
        <f t="shared" si="16"/>
        <v>13200.000000000002</v>
      </c>
      <c r="G46" s="205">
        <f t="shared" si="16"/>
        <v>13200.000000000002</v>
      </c>
      <c r="H46" s="205">
        <f t="shared" si="16"/>
        <v>13200.000000000002</v>
      </c>
      <c r="I46" s="206">
        <f t="shared" si="16"/>
        <v>13200.000000000002</v>
      </c>
    </row>
    <row r="47" spans="1:9">
      <c r="A47" s="11" t="s">
        <v>3</v>
      </c>
      <c r="B47" s="12"/>
      <c r="C47" s="12"/>
      <c r="D47" s="207">
        <v>0</v>
      </c>
      <c r="E47" s="207">
        <v>0</v>
      </c>
      <c r="F47" s="207">
        <v>0</v>
      </c>
      <c r="G47" s="207">
        <v>0</v>
      </c>
      <c r="H47" s="207">
        <v>0</v>
      </c>
      <c r="I47" s="208">
        <v>0</v>
      </c>
    </row>
    <row r="48" spans="1:9">
      <c r="A48" s="11" t="s">
        <v>4</v>
      </c>
      <c r="B48" s="12"/>
      <c r="C48" s="12"/>
      <c r="D48" s="207">
        <f>6000*2.2</f>
        <v>13200.000000000002</v>
      </c>
      <c r="E48" s="207">
        <f t="shared" ref="E48:I48" si="17">6000*2.2</f>
        <v>13200.000000000002</v>
      </c>
      <c r="F48" s="207">
        <f t="shared" si="17"/>
        <v>13200.000000000002</v>
      </c>
      <c r="G48" s="207">
        <f t="shared" si="17"/>
        <v>13200.000000000002</v>
      </c>
      <c r="H48" s="207">
        <f t="shared" si="17"/>
        <v>13200.000000000002</v>
      </c>
      <c r="I48" s="208">
        <f t="shared" si="17"/>
        <v>13200.000000000002</v>
      </c>
    </row>
    <row r="49" spans="1:9" ht="15.75" thickBot="1">
      <c r="A49" s="13" t="s">
        <v>12</v>
      </c>
      <c r="B49" s="14"/>
      <c r="C49" s="14"/>
      <c r="D49" s="209">
        <v>0</v>
      </c>
      <c r="E49" s="209">
        <v>0</v>
      </c>
      <c r="F49" s="209">
        <v>0</v>
      </c>
      <c r="G49" s="209">
        <v>0</v>
      </c>
      <c r="H49" s="209">
        <v>0</v>
      </c>
      <c r="I49" s="210"/>
    </row>
    <row r="50" spans="1:9" ht="349.5" thickBot="1">
      <c r="A50" s="60" t="s">
        <v>59</v>
      </c>
      <c r="B50" s="17" t="s">
        <v>60</v>
      </c>
      <c r="C50" s="18" t="s">
        <v>61</v>
      </c>
      <c r="D50" s="217" t="s">
        <v>62</v>
      </c>
      <c r="E50" s="218" t="s">
        <v>63</v>
      </c>
      <c r="F50" s="217" t="s">
        <v>63</v>
      </c>
      <c r="G50" s="218" t="s">
        <v>63</v>
      </c>
      <c r="H50" s="217" t="s">
        <v>63</v>
      </c>
      <c r="I50" s="219" t="s">
        <v>63</v>
      </c>
    </row>
    <row r="51" spans="1:9">
      <c r="A51" s="9" t="s">
        <v>64</v>
      </c>
      <c r="B51" s="10"/>
      <c r="C51" s="10"/>
      <c r="D51" s="205">
        <f>SUM(D52:D54)</f>
        <v>1356580</v>
      </c>
      <c r="E51" s="205">
        <f t="shared" ref="E51:I51" si="18">SUM(E52:E54)</f>
        <v>1822580</v>
      </c>
      <c r="F51" s="205">
        <f t="shared" si="18"/>
        <v>1822580</v>
      </c>
      <c r="G51" s="205">
        <f t="shared" si="18"/>
        <v>1822580</v>
      </c>
      <c r="H51" s="205">
        <f t="shared" si="18"/>
        <v>1822580</v>
      </c>
      <c r="I51" s="206">
        <f t="shared" si="18"/>
        <v>1822581</v>
      </c>
    </row>
    <row r="52" spans="1:9">
      <c r="A52" s="11" t="s">
        <v>3</v>
      </c>
      <c r="B52" s="12"/>
      <c r="C52" s="12"/>
      <c r="D52" s="207">
        <f>D57+D62+D67+D72+D87</f>
        <v>972380</v>
      </c>
      <c r="E52" s="207">
        <f>E57+E62+E67+E72+E87</f>
        <v>972380</v>
      </c>
      <c r="F52" s="207">
        <f t="shared" ref="D52:I54" si="19">F57+F62+F67+F72+F87</f>
        <v>972380</v>
      </c>
      <c r="G52" s="207">
        <f t="shared" si="19"/>
        <v>972380</v>
      </c>
      <c r="H52" s="207">
        <f t="shared" si="19"/>
        <v>972380</v>
      </c>
      <c r="I52" s="208">
        <f t="shared" si="19"/>
        <v>972381</v>
      </c>
    </row>
    <row r="53" spans="1:9">
      <c r="A53" s="11" t="s">
        <v>4</v>
      </c>
      <c r="B53" s="12"/>
      <c r="C53" s="12"/>
      <c r="D53" s="207">
        <f>D58+D63+D68+D73+D88</f>
        <v>384200</v>
      </c>
      <c r="E53" s="207">
        <f>E58+E63+E68+E73+E88</f>
        <v>380200</v>
      </c>
      <c r="F53" s="207">
        <f t="shared" si="19"/>
        <v>380200</v>
      </c>
      <c r="G53" s="207">
        <f t="shared" si="19"/>
        <v>380200</v>
      </c>
      <c r="H53" s="207">
        <f t="shared" si="19"/>
        <v>380200</v>
      </c>
      <c r="I53" s="208">
        <f t="shared" si="19"/>
        <v>380200</v>
      </c>
    </row>
    <row r="54" spans="1:9" ht="15.75" thickBot="1">
      <c r="A54" s="13" t="s">
        <v>19</v>
      </c>
      <c r="B54" s="14"/>
      <c r="C54" s="14"/>
      <c r="D54" s="209">
        <f t="shared" si="19"/>
        <v>0</v>
      </c>
      <c r="E54" s="209">
        <f t="shared" si="19"/>
        <v>470000</v>
      </c>
      <c r="F54" s="209">
        <f t="shared" si="19"/>
        <v>470000</v>
      </c>
      <c r="G54" s="209">
        <f t="shared" si="19"/>
        <v>470000</v>
      </c>
      <c r="H54" s="209">
        <f t="shared" si="19"/>
        <v>470000</v>
      </c>
      <c r="I54" s="210">
        <f t="shared" si="19"/>
        <v>470000</v>
      </c>
    </row>
    <row r="55" spans="1:9" ht="409.5" customHeight="1" thickBot="1">
      <c r="A55" s="6" t="s">
        <v>65</v>
      </c>
      <c r="B55" s="7" t="s">
        <v>66</v>
      </c>
      <c r="C55" s="15" t="s">
        <v>67</v>
      </c>
      <c r="D55" s="214" t="s">
        <v>68</v>
      </c>
      <c r="E55" s="215" t="s">
        <v>69</v>
      </c>
      <c r="F55" s="214" t="s">
        <v>69</v>
      </c>
      <c r="G55" s="215" t="s">
        <v>69</v>
      </c>
      <c r="H55" s="214" t="s">
        <v>69</v>
      </c>
      <c r="I55" s="216" t="s">
        <v>69</v>
      </c>
    </row>
    <row r="56" spans="1:9">
      <c r="A56" s="9" t="s">
        <v>70</v>
      </c>
      <c r="B56" s="10"/>
      <c r="C56" s="10"/>
      <c r="D56" s="205">
        <f>SUM(D57:D59)</f>
        <v>499000</v>
      </c>
      <c r="E56" s="205">
        <f t="shared" ref="E56:I56" si="20">SUM(E57:E59)</f>
        <v>499000</v>
      </c>
      <c r="F56" s="205">
        <f t="shared" si="20"/>
        <v>499000</v>
      </c>
      <c r="G56" s="205">
        <f t="shared" si="20"/>
        <v>499000</v>
      </c>
      <c r="H56" s="205">
        <f t="shared" si="20"/>
        <v>499000</v>
      </c>
      <c r="I56" s="206">
        <f t="shared" si="20"/>
        <v>499001</v>
      </c>
    </row>
    <row r="57" spans="1:9">
      <c r="A57" s="11" t="s">
        <v>3</v>
      </c>
      <c r="B57" s="12"/>
      <c r="C57" s="12"/>
      <c r="D57" s="207">
        <v>250000</v>
      </c>
      <c r="E57" s="207">
        <v>250000</v>
      </c>
      <c r="F57" s="207">
        <v>250000</v>
      </c>
      <c r="G57" s="207">
        <v>250000</v>
      </c>
      <c r="H57" s="207">
        <v>250000</v>
      </c>
      <c r="I57" s="208">
        <v>250001</v>
      </c>
    </row>
    <row r="58" spans="1:9">
      <c r="A58" s="11" t="s">
        <v>4</v>
      </c>
      <c r="B58" s="12"/>
      <c r="C58" s="12"/>
      <c r="D58" s="207">
        <f>150000*1.66</f>
        <v>249000</v>
      </c>
      <c r="E58" s="207">
        <f t="shared" ref="E58:I58" si="21">150000*1.66</f>
        <v>249000</v>
      </c>
      <c r="F58" s="207">
        <f t="shared" si="21"/>
        <v>249000</v>
      </c>
      <c r="G58" s="207">
        <f t="shared" si="21"/>
        <v>249000</v>
      </c>
      <c r="H58" s="207">
        <f t="shared" si="21"/>
        <v>249000</v>
      </c>
      <c r="I58" s="208">
        <f t="shared" si="21"/>
        <v>249000</v>
      </c>
    </row>
    <row r="59" spans="1:9" ht="15.75" thickBot="1">
      <c r="A59" s="13" t="s">
        <v>12</v>
      </c>
      <c r="B59" s="14"/>
      <c r="C59" s="14"/>
      <c r="D59" s="209"/>
      <c r="E59" s="209"/>
      <c r="F59" s="209"/>
      <c r="G59" s="209"/>
      <c r="H59" s="209"/>
      <c r="I59" s="210"/>
    </row>
    <row r="60" spans="1:9" ht="409.5" customHeight="1" thickBot="1">
      <c r="A60" s="6" t="s">
        <v>71</v>
      </c>
      <c r="B60" s="7" t="s">
        <v>72</v>
      </c>
      <c r="C60" s="15" t="s">
        <v>73</v>
      </c>
      <c r="D60" s="214" t="s">
        <v>74</v>
      </c>
      <c r="E60" s="215" t="s">
        <v>75</v>
      </c>
      <c r="F60" s="214" t="s">
        <v>76</v>
      </c>
      <c r="G60" s="215" t="s">
        <v>76</v>
      </c>
      <c r="H60" s="214" t="s">
        <v>76</v>
      </c>
      <c r="I60" s="216" t="s">
        <v>76</v>
      </c>
    </row>
    <row r="61" spans="1:9">
      <c r="A61" s="9" t="s">
        <v>77</v>
      </c>
      <c r="B61" s="10"/>
      <c r="C61" s="10"/>
      <c r="D61" s="205">
        <f>SUM(D62:D64)</f>
        <v>107060</v>
      </c>
      <c r="E61" s="205">
        <f t="shared" ref="E61:I61" si="22">SUM(E62:E64)</f>
        <v>107060</v>
      </c>
      <c r="F61" s="205">
        <f t="shared" si="22"/>
        <v>107060</v>
      </c>
      <c r="G61" s="205">
        <f t="shared" si="22"/>
        <v>107060</v>
      </c>
      <c r="H61" s="205">
        <f t="shared" si="22"/>
        <v>107060</v>
      </c>
      <c r="I61" s="206">
        <f t="shared" si="22"/>
        <v>107060</v>
      </c>
    </row>
    <row r="62" spans="1:9">
      <c r="A62" s="11" t="s">
        <v>3</v>
      </c>
      <c r="B62" s="12"/>
      <c r="C62" s="12"/>
      <c r="D62" s="207">
        <f>(2500+1500+1155)*12+20000</f>
        <v>81860</v>
      </c>
      <c r="E62" s="207">
        <f t="shared" ref="E62:I62" si="23">(2500+1500+1155)*12+20000</f>
        <v>81860</v>
      </c>
      <c r="F62" s="207">
        <f t="shared" si="23"/>
        <v>81860</v>
      </c>
      <c r="G62" s="207">
        <f t="shared" si="23"/>
        <v>81860</v>
      </c>
      <c r="H62" s="207">
        <f t="shared" si="23"/>
        <v>81860</v>
      </c>
      <c r="I62" s="208">
        <f t="shared" si="23"/>
        <v>81860</v>
      </c>
    </row>
    <row r="63" spans="1:9">
      <c r="A63" s="11" t="s">
        <v>4</v>
      </c>
      <c r="B63" s="12"/>
      <c r="C63" s="12"/>
      <c r="D63" s="207">
        <f>2100*12</f>
        <v>25200</v>
      </c>
      <c r="E63" s="207">
        <f t="shared" ref="E63:I63" si="24">2100*12</f>
        <v>25200</v>
      </c>
      <c r="F63" s="207">
        <f t="shared" si="24"/>
        <v>25200</v>
      </c>
      <c r="G63" s="207">
        <f t="shared" si="24"/>
        <v>25200</v>
      </c>
      <c r="H63" s="207">
        <f t="shared" si="24"/>
        <v>25200</v>
      </c>
      <c r="I63" s="208">
        <f t="shared" si="24"/>
        <v>25200</v>
      </c>
    </row>
    <row r="64" spans="1:9" ht="15.75" thickBot="1">
      <c r="A64" s="13" t="s">
        <v>12</v>
      </c>
      <c r="B64" s="14"/>
      <c r="C64" s="14"/>
      <c r="D64" s="209">
        <v>0</v>
      </c>
      <c r="E64" s="209">
        <v>0</v>
      </c>
      <c r="F64" s="209">
        <v>0</v>
      </c>
      <c r="G64" s="209">
        <v>0</v>
      </c>
      <c r="H64" s="209">
        <v>0</v>
      </c>
      <c r="I64" s="210"/>
    </row>
    <row r="65" spans="1:9" ht="408.75" customHeight="1" thickBot="1">
      <c r="A65" s="6" t="s">
        <v>78</v>
      </c>
      <c r="B65" s="7" t="s">
        <v>79</v>
      </c>
      <c r="C65" s="15" t="s">
        <v>80</v>
      </c>
      <c r="D65" s="214" t="s">
        <v>81</v>
      </c>
      <c r="E65" s="215" t="s">
        <v>82</v>
      </c>
      <c r="F65" s="214" t="s">
        <v>82</v>
      </c>
      <c r="G65" s="215" t="s">
        <v>82</v>
      </c>
      <c r="H65" s="214" t="s">
        <v>82</v>
      </c>
      <c r="I65" s="216" t="s">
        <v>82</v>
      </c>
    </row>
    <row r="66" spans="1:9">
      <c r="A66" s="9" t="s">
        <v>83</v>
      </c>
      <c r="B66" s="10"/>
      <c r="C66" s="10"/>
      <c r="D66" s="205">
        <f>SUM(D67:D69)</f>
        <v>77320</v>
      </c>
      <c r="E66" s="205">
        <f t="shared" ref="E66:I66" si="25">SUM(E67:E69)</f>
        <v>543320</v>
      </c>
      <c r="F66" s="205">
        <f t="shared" si="25"/>
        <v>543320</v>
      </c>
      <c r="G66" s="205">
        <f t="shared" si="25"/>
        <v>543320</v>
      </c>
      <c r="H66" s="205">
        <f t="shared" si="25"/>
        <v>543320</v>
      </c>
      <c r="I66" s="206">
        <f t="shared" si="25"/>
        <v>543320</v>
      </c>
    </row>
    <row r="67" spans="1:9">
      <c r="A67" s="11" t="s">
        <v>3</v>
      </c>
      <c r="B67" s="12"/>
      <c r="C67" s="12"/>
      <c r="D67" s="207">
        <f>(1500+1055+1055)*12+10000</f>
        <v>53320</v>
      </c>
      <c r="E67" s="207">
        <f t="shared" ref="E67:I67" si="26">(1500+1055+1055)*12+10000</f>
        <v>53320</v>
      </c>
      <c r="F67" s="207">
        <f t="shared" si="26"/>
        <v>53320</v>
      </c>
      <c r="G67" s="207">
        <f t="shared" si="26"/>
        <v>53320</v>
      </c>
      <c r="H67" s="207">
        <f t="shared" si="26"/>
        <v>53320</v>
      </c>
      <c r="I67" s="208">
        <f t="shared" si="26"/>
        <v>53320</v>
      </c>
    </row>
    <row r="68" spans="1:9">
      <c r="A68" s="11" t="s">
        <v>4</v>
      </c>
      <c r="B68" s="12"/>
      <c r="C68" s="12"/>
      <c r="D68" s="207">
        <f>2000*12</f>
        <v>24000</v>
      </c>
      <c r="E68" s="207">
        <v>20000</v>
      </c>
      <c r="F68" s="207">
        <v>20000</v>
      </c>
      <c r="G68" s="207">
        <v>20000</v>
      </c>
      <c r="H68" s="207">
        <v>20000</v>
      </c>
      <c r="I68" s="208">
        <v>20000</v>
      </c>
    </row>
    <row r="69" spans="1:9" ht="15.75" thickBot="1">
      <c r="A69" s="13" t="s">
        <v>12</v>
      </c>
      <c r="B69" s="14"/>
      <c r="C69" s="14"/>
      <c r="D69" s="209">
        <v>0</v>
      </c>
      <c r="E69" s="209">
        <v>470000</v>
      </c>
      <c r="F69" s="209">
        <v>470000</v>
      </c>
      <c r="G69" s="209">
        <v>470000</v>
      </c>
      <c r="H69" s="209">
        <v>470000</v>
      </c>
      <c r="I69" s="210">
        <v>470000</v>
      </c>
    </row>
    <row r="70" spans="1:9" ht="315.75" thickBot="1">
      <c r="A70" s="6" t="s">
        <v>84</v>
      </c>
      <c r="B70" s="7" t="s">
        <v>85</v>
      </c>
      <c r="C70" s="15" t="s">
        <v>86</v>
      </c>
      <c r="D70" s="214" t="s">
        <v>87</v>
      </c>
      <c r="E70" s="215" t="s">
        <v>88</v>
      </c>
      <c r="F70" s="214" t="s">
        <v>88</v>
      </c>
      <c r="G70" s="215" t="s">
        <v>88</v>
      </c>
      <c r="H70" s="214" t="s">
        <v>88</v>
      </c>
      <c r="I70" s="216" t="s">
        <v>88</v>
      </c>
    </row>
    <row r="71" spans="1:9">
      <c r="A71" s="9" t="s">
        <v>89</v>
      </c>
      <c r="B71" s="10"/>
      <c r="C71" s="10"/>
      <c r="D71" s="205">
        <f>SUM(D72:D74)</f>
        <v>565000</v>
      </c>
      <c r="E71" s="205">
        <f t="shared" ref="E71:I71" si="27">SUM(E72:E74)</f>
        <v>565000</v>
      </c>
      <c r="F71" s="205">
        <f t="shared" si="27"/>
        <v>565000</v>
      </c>
      <c r="G71" s="205">
        <f t="shared" si="27"/>
        <v>565000</v>
      </c>
      <c r="H71" s="205">
        <f t="shared" si="27"/>
        <v>565000</v>
      </c>
      <c r="I71" s="206">
        <f t="shared" si="27"/>
        <v>565000</v>
      </c>
    </row>
    <row r="72" spans="1:9">
      <c r="A72" s="11" t="s">
        <v>3</v>
      </c>
      <c r="B72" s="12"/>
      <c r="C72" s="12"/>
      <c r="D72" s="207">
        <f>700000-135000</f>
        <v>565000</v>
      </c>
      <c r="E72" s="207">
        <f t="shared" ref="E72:I72" si="28">700000-135000</f>
        <v>565000</v>
      </c>
      <c r="F72" s="207">
        <f t="shared" si="28"/>
        <v>565000</v>
      </c>
      <c r="G72" s="207">
        <f t="shared" si="28"/>
        <v>565000</v>
      </c>
      <c r="H72" s="207">
        <f t="shared" si="28"/>
        <v>565000</v>
      </c>
      <c r="I72" s="208">
        <f t="shared" si="28"/>
        <v>565000</v>
      </c>
    </row>
    <row r="73" spans="1:9">
      <c r="A73" s="11" t="s">
        <v>4</v>
      </c>
      <c r="B73" s="12"/>
      <c r="C73" s="12"/>
      <c r="D73" s="207">
        <v>0</v>
      </c>
      <c r="E73" s="207">
        <v>0</v>
      </c>
      <c r="F73" s="207">
        <v>0</v>
      </c>
      <c r="G73" s="207">
        <v>0</v>
      </c>
      <c r="H73" s="207">
        <v>0</v>
      </c>
      <c r="I73" s="208"/>
    </row>
    <row r="74" spans="1:9" ht="15.75" thickBot="1">
      <c r="A74" s="13" t="s">
        <v>12</v>
      </c>
      <c r="B74" s="14"/>
      <c r="C74" s="14"/>
      <c r="D74" s="209">
        <v>0</v>
      </c>
      <c r="E74" s="209">
        <v>0</v>
      </c>
      <c r="F74" s="209">
        <v>0</v>
      </c>
      <c r="G74" s="209">
        <v>0</v>
      </c>
      <c r="H74" s="209">
        <v>0</v>
      </c>
      <c r="I74" s="210"/>
    </row>
    <row r="75" spans="1:9" ht="408.75" customHeight="1" thickBot="1">
      <c r="A75" s="6" t="s">
        <v>90</v>
      </c>
      <c r="B75" s="7" t="s">
        <v>91</v>
      </c>
      <c r="C75" s="15" t="s">
        <v>92</v>
      </c>
      <c r="D75" s="214" t="s">
        <v>93</v>
      </c>
      <c r="E75" s="215" t="s">
        <v>94</v>
      </c>
      <c r="F75" s="214" t="s">
        <v>94</v>
      </c>
      <c r="G75" s="215" t="s">
        <v>94</v>
      </c>
      <c r="H75" s="214" t="s">
        <v>94</v>
      </c>
      <c r="I75" s="216" t="s">
        <v>94</v>
      </c>
    </row>
    <row r="76" spans="1:9">
      <c r="A76" s="9" t="s">
        <v>95</v>
      </c>
      <c r="B76" s="10"/>
      <c r="C76" s="10"/>
      <c r="D76" s="205">
        <f>SUM(D77:D79)</f>
        <v>565000</v>
      </c>
      <c r="E76" s="205">
        <f>SUM(E77:E79)</f>
        <v>57720</v>
      </c>
      <c r="F76" s="205">
        <f t="shared" ref="F76:I76" si="29">SUM(F77:F79)</f>
        <v>57720</v>
      </c>
      <c r="G76" s="205">
        <f t="shared" si="29"/>
        <v>57720</v>
      </c>
      <c r="H76" s="205">
        <f t="shared" si="29"/>
        <v>57720</v>
      </c>
      <c r="I76" s="206">
        <f t="shared" si="29"/>
        <v>57720</v>
      </c>
    </row>
    <row r="77" spans="1:9">
      <c r="A77" s="11" t="s">
        <v>3</v>
      </c>
      <c r="B77" s="12"/>
      <c r="C77" s="12"/>
      <c r="D77" s="207">
        <f>700000-135000</f>
        <v>565000</v>
      </c>
      <c r="E77" s="207">
        <f>4810*12</f>
        <v>57720</v>
      </c>
      <c r="F77" s="207">
        <f t="shared" ref="F77:I77" si="30">4810*12</f>
        <v>57720</v>
      </c>
      <c r="G77" s="207">
        <f t="shared" si="30"/>
        <v>57720</v>
      </c>
      <c r="H77" s="207">
        <f t="shared" si="30"/>
        <v>57720</v>
      </c>
      <c r="I77" s="208">
        <f t="shared" si="30"/>
        <v>57720</v>
      </c>
    </row>
    <row r="78" spans="1:9">
      <c r="A78" s="11" t="s">
        <v>4</v>
      </c>
      <c r="B78" s="12"/>
      <c r="C78" s="12"/>
      <c r="D78" s="207">
        <v>0</v>
      </c>
      <c r="E78" s="207"/>
      <c r="F78" s="207">
        <v>0</v>
      </c>
      <c r="G78" s="207">
        <v>0</v>
      </c>
      <c r="H78" s="207">
        <v>0</v>
      </c>
      <c r="I78" s="208"/>
    </row>
    <row r="79" spans="1:9" ht="15.75" thickBot="1">
      <c r="A79" s="13" t="s">
        <v>12</v>
      </c>
      <c r="B79" s="14"/>
      <c r="C79" s="14"/>
      <c r="D79" s="209">
        <v>0</v>
      </c>
      <c r="E79" s="209">
        <v>0</v>
      </c>
      <c r="F79" s="209">
        <v>0</v>
      </c>
      <c r="G79" s="209">
        <v>0</v>
      </c>
      <c r="H79" s="209">
        <v>0</v>
      </c>
      <c r="I79" s="210"/>
    </row>
    <row r="80" spans="1:9" ht="409.6" thickBot="1">
      <c r="A80" s="6" t="s">
        <v>96</v>
      </c>
      <c r="B80" s="7" t="s">
        <v>97</v>
      </c>
      <c r="C80" s="15"/>
      <c r="D80" s="220" t="s">
        <v>98</v>
      </c>
      <c r="E80" s="221" t="s">
        <v>98</v>
      </c>
      <c r="F80" s="220" t="s">
        <v>98</v>
      </c>
      <c r="G80" s="221" t="s">
        <v>118</v>
      </c>
      <c r="H80" s="220" t="s">
        <v>98</v>
      </c>
      <c r="I80" s="222" t="s">
        <v>98</v>
      </c>
    </row>
    <row r="81" spans="1:9">
      <c r="A81" s="9" t="s">
        <v>99</v>
      </c>
      <c r="B81" s="10"/>
      <c r="C81" s="10"/>
      <c r="D81" s="205">
        <f>SUM(D82:D84)</f>
        <v>565000</v>
      </c>
      <c r="E81" s="205">
        <f t="shared" ref="E81:I81" si="31">SUM(E82:E84)</f>
        <v>177720</v>
      </c>
      <c r="F81" s="205">
        <f t="shared" si="31"/>
        <v>177720</v>
      </c>
      <c r="G81" s="205">
        <f t="shared" si="31"/>
        <v>177720</v>
      </c>
      <c r="H81" s="205">
        <f t="shared" si="31"/>
        <v>177720</v>
      </c>
      <c r="I81" s="206">
        <f t="shared" si="31"/>
        <v>177720</v>
      </c>
    </row>
    <row r="82" spans="1:9">
      <c r="A82" s="11" t="s">
        <v>3</v>
      </c>
      <c r="B82" s="12"/>
      <c r="C82" s="12"/>
      <c r="D82" s="207">
        <f>700000-135000</f>
        <v>565000</v>
      </c>
      <c r="E82" s="207">
        <f>4810*12</f>
        <v>57720</v>
      </c>
      <c r="F82" s="207">
        <f t="shared" ref="F82:I82" si="32">4810*12</f>
        <v>57720</v>
      </c>
      <c r="G82" s="207">
        <f t="shared" si="32"/>
        <v>57720</v>
      </c>
      <c r="H82" s="207">
        <f t="shared" si="32"/>
        <v>57720</v>
      </c>
      <c r="I82" s="208">
        <f t="shared" si="32"/>
        <v>57720</v>
      </c>
    </row>
    <row r="83" spans="1:9">
      <c r="A83" s="11" t="s">
        <v>4</v>
      </c>
      <c r="B83" s="12"/>
      <c r="C83" s="12"/>
      <c r="D83" s="207">
        <v>0</v>
      </c>
      <c r="E83" s="207">
        <f>10000*12</f>
        <v>120000</v>
      </c>
      <c r="F83" s="207">
        <f t="shared" ref="F83:I83" si="33">10000*12</f>
        <v>120000</v>
      </c>
      <c r="G83" s="207">
        <f t="shared" si="33"/>
        <v>120000</v>
      </c>
      <c r="H83" s="207">
        <f t="shared" si="33"/>
        <v>120000</v>
      </c>
      <c r="I83" s="208">
        <f t="shared" si="33"/>
        <v>120000</v>
      </c>
    </row>
    <row r="84" spans="1:9" ht="15.75" thickBot="1">
      <c r="A84" s="13" t="s">
        <v>12</v>
      </c>
      <c r="B84" s="14"/>
      <c r="C84" s="14"/>
      <c r="D84" s="209">
        <v>0</v>
      </c>
      <c r="E84" s="209">
        <v>0</v>
      </c>
      <c r="F84" s="209">
        <v>0</v>
      </c>
      <c r="G84" s="209">
        <v>0</v>
      </c>
      <c r="H84" s="209">
        <v>0</v>
      </c>
      <c r="I84" s="210"/>
    </row>
    <row r="85" spans="1:9" ht="72" customHeight="1" thickBot="1">
      <c r="A85" s="6" t="s">
        <v>100</v>
      </c>
      <c r="B85" s="7" t="s">
        <v>101</v>
      </c>
      <c r="C85" s="15" t="s">
        <v>102</v>
      </c>
      <c r="D85" s="214" t="s">
        <v>103</v>
      </c>
      <c r="E85" s="215" t="s">
        <v>103</v>
      </c>
      <c r="F85" s="214" t="s">
        <v>103</v>
      </c>
      <c r="G85" s="215" t="s">
        <v>104</v>
      </c>
      <c r="H85" s="214" t="s">
        <v>103</v>
      </c>
      <c r="I85" s="216" t="s">
        <v>103</v>
      </c>
    </row>
    <row r="86" spans="1:9">
      <c r="A86" s="9" t="s">
        <v>105</v>
      </c>
      <c r="B86" s="10"/>
      <c r="C86" s="10"/>
      <c r="D86" s="205">
        <f>SUM(D87:D89)</f>
        <v>108200</v>
      </c>
      <c r="E86" s="205">
        <f>SUM(E87:E89)</f>
        <v>108200</v>
      </c>
      <c r="F86" s="205">
        <f t="shared" ref="F86:I86" si="34">SUM(F87:F89)</f>
        <v>108200</v>
      </c>
      <c r="G86" s="205">
        <f t="shared" si="34"/>
        <v>108200</v>
      </c>
      <c r="H86" s="205">
        <f t="shared" si="34"/>
        <v>108200</v>
      </c>
      <c r="I86" s="206">
        <f t="shared" si="34"/>
        <v>108200</v>
      </c>
    </row>
    <row r="87" spans="1:9">
      <c r="A87" s="11" t="s">
        <v>3</v>
      </c>
      <c r="B87" s="12"/>
      <c r="C87" s="12"/>
      <c r="D87" s="207">
        <f>1850*12</f>
        <v>22200</v>
      </c>
      <c r="E87" s="207">
        <f t="shared" ref="E87:I87" si="35">1850*12</f>
        <v>22200</v>
      </c>
      <c r="F87" s="207">
        <f t="shared" si="35"/>
        <v>22200</v>
      </c>
      <c r="G87" s="207">
        <f t="shared" si="35"/>
        <v>22200</v>
      </c>
      <c r="H87" s="207">
        <f t="shared" si="35"/>
        <v>22200</v>
      </c>
      <c r="I87" s="208">
        <f t="shared" si="35"/>
        <v>22200</v>
      </c>
    </row>
    <row r="88" spans="1:9">
      <c r="A88" s="11" t="s">
        <v>4</v>
      </c>
      <c r="B88" s="12"/>
      <c r="C88" s="12"/>
      <c r="D88" s="207">
        <f>40000*2.15</f>
        <v>86000</v>
      </c>
      <c r="E88" s="207">
        <f t="shared" ref="E88:I88" si="36">40000*2.15</f>
        <v>86000</v>
      </c>
      <c r="F88" s="207">
        <f t="shared" si="36"/>
        <v>86000</v>
      </c>
      <c r="G88" s="207">
        <f t="shared" si="36"/>
        <v>86000</v>
      </c>
      <c r="H88" s="207">
        <f t="shared" si="36"/>
        <v>86000</v>
      </c>
      <c r="I88" s="208">
        <f t="shared" si="36"/>
        <v>86000</v>
      </c>
    </row>
    <row r="89" spans="1:9" ht="15.75" thickBot="1">
      <c r="A89" s="13" t="s">
        <v>12</v>
      </c>
      <c r="B89" s="14"/>
      <c r="C89" s="14"/>
      <c r="D89" s="209">
        <v>0</v>
      </c>
      <c r="E89" s="209">
        <v>0</v>
      </c>
      <c r="F89" s="209">
        <v>0</v>
      </c>
      <c r="G89" s="209">
        <v>0</v>
      </c>
      <c r="H89" s="209">
        <v>0</v>
      </c>
      <c r="I89" s="210"/>
    </row>
    <row r="90" spans="1:9" ht="203.25" customHeight="1" thickBot="1">
      <c r="A90" s="60" t="s">
        <v>106</v>
      </c>
      <c r="B90" s="17" t="s">
        <v>107</v>
      </c>
      <c r="C90" s="18" t="s">
        <v>108</v>
      </c>
      <c r="D90" s="202" t="s">
        <v>109</v>
      </c>
      <c r="E90" s="203" t="s">
        <v>109</v>
      </c>
      <c r="F90" s="202" t="s">
        <v>109</v>
      </c>
      <c r="G90" s="203" t="s">
        <v>109</v>
      </c>
      <c r="H90" s="202" t="s">
        <v>109</v>
      </c>
      <c r="I90" s="204" t="s">
        <v>109</v>
      </c>
    </row>
    <row r="91" spans="1:9">
      <c r="A91" s="9" t="s">
        <v>110</v>
      </c>
      <c r="B91" s="10"/>
      <c r="C91" s="10"/>
      <c r="D91" s="205">
        <f>SUM(D92:D94)</f>
        <v>386550</v>
      </c>
      <c r="E91" s="205">
        <f t="shared" ref="E91:I91" si="37">SUM(E92:E94)</f>
        <v>500000</v>
      </c>
      <c r="F91" s="205">
        <f t="shared" si="37"/>
        <v>500000</v>
      </c>
      <c r="G91" s="205">
        <f t="shared" si="37"/>
        <v>500000</v>
      </c>
      <c r="H91" s="205">
        <f t="shared" si="37"/>
        <v>500000</v>
      </c>
      <c r="I91" s="206">
        <f t="shared" si="37"/>
        <v>500000</v>
      </c>
    </row>
    <row r="92" spans="1:9">
      <c r="A92" s="11" t="s">
        <v>3</v>
      </c>
      <c r="B92" s="12"/>
      <c r="C92" s="12"/>
      <c r="D92" s="207">
        <f>D97</f>
        <v>350000</v>
      </c>
      <c r="E92" s="207">
        <f t="shared" ref="E92:I93" si="38">E97</f>
        <v>350000</v>
      </c>
      <c r="F92" s="207">
        <f t="shared" si="38"/>
        <v>350000</v>
      </c>
      <c r="G92" s="207">
        <f t="shared" si="38"/>
        <v>350000</v>
      </c>
      <c r="H92" s="207">
        <f t="shared" si="38"/>
        <v>350000</v>
      </c>
      <c r="I92" s="208">
        <f t="shared" si="38"/>
        <v>350000</v>
      </c>
    </row>
    <row r="93" spans="1:9">
      <c r="A93" s="11" t="s">
        <v>4</v>
      </c>
      <c r="B93" s="12"/>
      <c r="C93" s="12"/>
      <c r="D93" s="207">
        <f t="shared" ref="D93:I94" si="39">D98</f>
        <v>36550</v>
      </c>
      <c r="E93" s="207">
        <f t="shared" si="39"/>
        <v>150000</v>
      </c>
      <c r="F93" s="207">
        <f t="shared" si="39"/>
        <v>150000</v>
      </c>
      <c r="G93" s="207">
        <f t="shared" si="39"/>
        <v>150000</v>
      </c>
      <c r="H93" s="207">
        <f t="shared" si="39"/>
        <v>150000</v>
      </c>
      <c r="I93" s="208">
        <f t="shared" si="38"/>
        <v>150000</v>
      </c>
    </row>
    <row r="94" spans="1:9" ht="15.75" thickBot="1">
      <c r="A94" s="13" t="s">
        <v>19</v>
      </c>
      <c r="B94" s="14"/>
      <c r="C94" s="14"/>
      <c r="D94" s="209">
        <f t="shared" si="39"/>
        <v>0</v>
      </c>
      <c r="E94" s="209">
        <f t="shared" si="39"/>
        <v>0</v>
      </c>
      <c r="F94" s="209">
        <f t="shared" si="39"/>
        <v>0</v>
      </c>
      <c r="G94" s="209">
        <f t="shared" si="39"/>
        <v>0</v>
      </c>
      <c r="H94" s="209">
        <f t="shared" si="39"/>
        <v>0</v>
      </c>
      <c r="I94" s="210">
        <f t="shared" si="39"/>
        <v>0</v>
      </c>
    </row>
    <row r="95" spans="1:9" ht="408.75" customHeight="1" thickBot="1">
      <c r="A95" s="6" t="s">
        <v>111</v>
      </c>
      <c r="B95" s="7" t="s">
        <v>112</v>
      </c>
      <c r="C95" s="15" t="s">
        <v>113</v>
      </c>
      <c r="D95" s="214" t="s">
        <v>113</v>
      </c>
      <c r="E95" s="215" t="s">
        <v>114</v>
      </c>
      <c r="F95" s="214" t="s">
        <v>115</v>
      </c>
      <c r="G95" s="215" t="s">
        <v>115</v>
      </c>
      <c r="H95" s="214" t="s">
        <v>115</v>
      </c>
      <c r="I95" s="216" t="s">
        <v>115</v>
      </c>
    </row>
    <row r="96" spans="1:9">
      <c r="A96" s="9" t="s">
        <v>116</v>
      </c>
      <c r="B96" s="10"/>
      <c r="C96" s="10"/>
      <c r="D96" s="205">
        <f>SUM(D97:D99)</f>
        <v>386550</v>
      </c>
      <c r="E96" s="205">
        <f t="shared" ref="E96:I96" si="40">SUM(E97:E99)</f>
        <v>500000</v>
      </c>
      <c r="F96" s="205">
        <f t="shared" si="40"/>
        <v>500000</v>
      </c>
      <c r="G96" s="205">
        <f t="shared" si="40"/>
        <v>500000</v>
      </c>
      <c r="H96" s="205">
        <f t="shared" si="40"/>
        <v>500000</v>
      </c>
      <c r="I96" s="206">
        <f t="shared" si="40"/>
        <v>500000</v>
      </c>
    </row>
    <row r="97" spans="1:9">
      <c r="A97" s="11" t="s">
        <v>3</v>
      </c>
      <c r="B97" s="12"/>
      <c r="C97" s="12"/>
      <c r="D97" s="207">
        <v>350000</v>
      </c>
      <c r="E97" s="207">
        <v>350000</v>
      </c>
      <c r="F97" s="207">
        <v>350000</v>
      </c>
      <c r="G97" s="207">
        <v>350000</v>
      </c>
      <c r="H97" s="207">
        <v>350000</v>
      </c>
      <c r="I97" s="208">
        <v>350000</v>
      </c>
    </row>
    <row r="98" spans="1:9">
      <c r="A98" s="11" t="s">
        <v>4</v>
      </c>
      <c r="B98" s="12"/>
      <c r="C98" s="12"/>
      <c r="D98" s="207">
        <f>51000/3*2.15</f>
        <v>36550</v>
      </c>
      <c r="E98" s="207">
        <f>150000</f>
        <v>150000</v>
      </c>
      <c r="F98" s="207">
        <f t="shared" ref="F98:I98" si="41">150000</f>
        <v>150000</v>
      </c>
      <c r="G98" s="207">
        <f t="shared" si="41"/>
        <v>150000</v>
      </c>
      <c r="H98" s="207">
        <f t="shared" si="41"/>
        <v>150000</v>
      </c>
      <c r="I98" s="208">
        <f t="shared" si="41"/>
        <v>150000</v>
      </c>
    </row>
    <row r="99" spans="1:9" ht="15.75" thickBot="1">
      <c r="A99" s="13" t="s">
        <v>12</v>
      </c>
      <c r="B99" s="14"/>
      <c r="C99" s="14"/>
      <c r="D99" s="209">
        <v>0</v>
      </c>
      <c r="E99" s="209">
        <v>0</v>
      </c>
      <c r="F99" s="209">
        <v>0</v>
      </c>
      <c r="G99" s="209">
        <v>0</v>
      </c>
      <c r="H99" s="209">
        <v>0</v>
      </c>
      <c r="I99" s="210"/>
    </row>
    <row r="101" spans="1:9">
      <c r="A101" s="1"/>
      <c r="B101" s="1"/>
      <c r="C101" s="1"/>
      <c r="D101" s="223"/>
      <c r="E101" s="223"/>
      <c r="F101" s="223"/>
      <c r="G101" s="223"/>
      <c r="H101" s="223"/>
      <c r="I101" s="223"/>
    </row>
    <row r="102" spans="1:9">
      <c r="A102" s="1"/>
      <c r="B102" s="1"/>
      <c r="C102" s="1"/>
      <c r="D102" s="223"/>
      <c r="E102" s="223"/>
      <c r="F102" s="223"/>
      <c r="G102" s="223"/>
      <c r="H102" s="223"/>
      <c r="I102" s="223"/>
    </row>
    <row r="103" spans="1:9">
      <c r="A103" s="1"/>
      <c r="B103" s="1"/>
      <c r="C103" s="1"/>
      <c r="D103" s="223"/>
      <c r="E103" s="223"/>
      <c r="F103" s="223"/>
      <c r="G103" s="223"/>
      <c r="H103" s="223"/>
      <c r="I103" s="223"/>
    </row>
    <row r="104" spans="1:9">
      <c r="A104" s="1"/>
      <c r="B104" s="1"/>
      <c r="C104" s="1"/>
      <c r="D104" s="223"/>
      <c r="E104" s="223"/>
      <c r="F104" s="223"/>
      <c r="G104" s="223"/>
      <c r="H104" s="223"/>
      <c r="I104" s="223"/>
    </row>
    <row r="105" spans="1:9">
      <c r="A105" s="1"/>
      <c r="B105" s="1"/>
      <c r="C105" s="1"/>
      <c r="D105" s="223"/>
      <c r="E105" s="223"/>
      <c r="F105" s="223"/>
      <c r="G105" s="223"/>
      <c r="H105" s="223"/>
      <c r="I105" s="223"/>
    </row>
    <row r="106" spans="1:9">
      <c r="A106" s="1"/>
      <c r="B106" s="1"/>
      <c r="C106" s="1"/>
      <c r="D106" s="223"/>
      <c r="E106" s="223"/>
      <c r="F106" s="223"/>
      <c r="G106" s="223"/>
      <c r="H106" s="223"/>
      <c r="I106" s="223"/>
    </row>
    <row r="107" spans="1:9">
      <c r="A107" s="1"/>
      <c r="B107" s="1"/>
      <c r="C107" s="1"/>
      <c r="D107" s="223"/>
      <c r="E107" s="223"/>
      <c r="F107" s="223"/>
      <c r="G107" s="223"/>
      <c r="H107" s="223"/>
      <c r="I107" s="223"/>
    </row>
    <row r="108" spans="1:9">
      <c r="A108" s="1"/>
      <c r="B108" s="1"/>
      <c r="C108" s="1"/>
      <c r="D108" s="223"/>
      <c r="E108" s="223"/>
      <c r="F108" s="223"/>
      <c r="G108" s="223"/>
      <c r="H108" s="223"/>
      <c r="I108" s="223"/>
    </row>
    <row r="109" spans="1:9">
      <c r="A109" s="1"/>
      <c r="B109" s="1"/>
      <c r="C109" s="1"/>
      <c r="D109" s="223"/>
      <c r="E109" s="223"/>
      <c r="F109" s="223"/>
      <c r="G109" s="223"/>
      <c r="H109" s="223"/>
      <c r="I109" s="223"/>
    </row>
    <row r="110" spans="1:9">
      <c r="A110" s="1"/>
      <c r="B110" s="1"/>
      <c r="C110" s="1"/>
      <c r="D110" s="223"/>
      <c r="E110" s="223"/>
      <c r="F110" s="223"/>
      <c r="G110" s="223"/>
      <c r="H110" s="223"/>
      <c r="I110" s="223"/>
    </row>
    <row r="111" spans="1:9">
      <c r="A111" s="1"/>
      <c r="B111" s="1"/>
      <c r="C111" s="1"/>
      <c r="D111" s="223"/>
      <c r="E111" s="223"/>
      <c r="F111" s="223"/>
      <c r="G111" s="223"/>
      <c r="H111" s="223"/>
      <c r="I111" s="223"/>
    </row>
    <row r="112" spans="1:9">
      <c r="A112" s="1"/>
      <c r="B112" s="1"/>
      <c r="C112" s="1"/>
      <c r="D112" s="223"/>
      <c r="E112" s="223"/>
      <c r="F112" s="223"/>
      <c r="G112" s="223"/>
      <c r="H112" s="223"/>
      <c r="I112" s="223"/>
    </row>
    <row r="113" spans="1:9">
      <c r="A113" s="1"/>
      <c r="B113" s="1"/>
      <c r="C113" s="1"/>
      <c r="D113" s="223"/>
      <c r="E113" s="223"/>
      <c r="F113" s="223"/>
      <c r="G113" s="223"/>
      <c r="H113" s="223"/>
      <c r="I113" s="223"/>
    </row>
    <row r="114" spans="1:9">
      <c r="A114" s="1"/>
      <c r="B114" s="1"/>
      <c r="C114" s="1"/>
      <c r="D114" s="223"/>
      <c r="E114" s="223"/>
      <c r="F114" s="223"/>
      <c r="G114" s="223"/>
      <c r="H114" s="223"/>
      <c r="I114" s="223"/>
    </row>
    <row r="115" spans="1:9">
      <c r="A115" s="1"/>
      <c r="B115" s="1"/>
      <c r="C115" s="1"/>
      <c r="D115" s="223"/>
      <c r="E115" s="223"/>
      <c r="F115" s="223"/>
      <c r="G115" s="223"/>
      <c r="H115" s="223"/>
      <c r="I115" s="223"/>
    </row>
    <row r="116" spans="1:9">
      <c r="A116" s="1"/>
      <c r="B116" s="1"/>
      <c r="C116" s="1"/>
      <c r="D116" s="223"/>
      <c r="E116" s="223"/>
      <c r="F116" s="223"/>
      <c r="G116" s="223"/>
      <c r="H116" s="223"/>
      <c r="I116" s="223"/>
    </row>
    <row r="117" spans="1:9">
      <c r="A117" s="1"/>
      <c r="B117" s="1"/>
      <c r="C117" s="1"/>
      <c r="D117" s="223"/>
      <c r="E117" s="223"/>
      <c r="F117" s="223"/>
      <c r="G117" s="223"/>
      <c r="H117" s="223"/>
      <c r="I117" s="223"/>
    </row>
    <row r="118" spans="1:9">
      <c r="A118" s="1"/>
      <c r="B118" s="1"/>
      <c r="C118" s="1"/>
      <c r="D118" s="223"/>
      <c r="E118" s="223"/>
      <c r="F118" s="223"/>
      <c r="G118" s="223"/>
      <c r="H118" s="223"/>
      <c r="I118" s="223"/>
    </row>
    <row r="119" spans="1:9">
      <c r="A119" s="1"/>
      <c r="B119" s="1"/>
      <c r="C119" s="1"/>
      <c r="D119" s="223"/>
      <c r="E119" s="223"/>
      <c r="F119" s="223"/>
      <c r="G119" s="223"/>
      <c r="H119" s="223"/>
      <c r="I119" s="223"/>
    </row>
    <row r="120" spans="1:9">
      <c r="A120" s="1"/>
      <c r="B120" s="1"/>
      <c r="C120" s="1"/>
      <c r="D120" s="223"/>
      <c r="E120" s="223"/>
      <c r="F120" s="223"/>
      <c r="G120" s="223"/>
      <c r="H120" s="223"/>
      <c r="I120" s="223"/>
    </row>
    <row r="121" spans="1:9">
      <c r="A121" s="1"/>
      <c r="B121" s="1"/>
      <c r="C121" s="1"/>
      <c r="D121" s="223"/>
      <c r="E121" s="223"/>
      <c r="F121" s="223"/>
      <c r="G121" s="223"/>
      <c r="H121" s="223"/>
      <c r="I121" s="223"/>
    </row>
    <row r="122" spans="1:9">
      <c r="A122" s="1"/>
      <c r="B122" s="1"/>
      <c r="C122" s="1"/>
      <c r="D122" s="223"/>
      <c r="E122" s="223"/>
      <c r="F122" s="223"/>
      <c r="G122" s="223"/>
      <c r="H122" s="223"/>
      <c r="I122" s="223"/>
    </row>
    <row r="123" spans="1:9">
      <c r="A123" s="1"/>
      <c r="B123" s="1"/>
      <c r="C123" s="1"/>
      <c r="D123" s="223"/>
      <c r="E123" s="223"/>
      <c r="F123" s="223"/>
      <c r="G123" s="223"/>
      <c r="H123" s="223"/>
      <c r="I123" s="223"/>
    </row>
    <row r="124" spans="1:9">
      <c r="A124" s="1"/>
      <c r="B124" s="1"/>
      <c r="C124" s="1"/>
      <c r="D124" s="223"/>
      <c r="E124" s="223"/>
      <c r="F124" s="223"/>
      <c r="G124" s="223"/>
      <c r="H124" s="223"/>
      <c r="I124" s="223"/>
    </row>
    <row r="125" spans="1:9">
      <c r="A125" s="1"/>
      <c r="B125" s="1"/>
      <c r="C125" s="1"/>
      <c r="D125" s="223"/>
      <c r="E125" s="223"/>
      <c r="F125" s="223"/>
      <c r="G125" s="223"/>
      <c r="H125" s="223"/>
      <c r="I125" s="223"/>
    </row>
    <row r="126" spans="1:9">
      <c r="A126" s="1"/>
      <c r="B126" s="1"/>
      <c r="C126" s="1"/>
      <c r="D126" s="223"/>
      <c r="E126" s="223"/>
      <c r="F126" s="223"/>
      <c r="G126" s="223"/>
      <c r="H126" s="223"/>
      <c r="I126" s="223"/>
    </row>
    <row r="127" spans="1:9">
      <c r="A127" s="1"/>
      <c r="B127" s="1"/>
      <c r="C127" s="1"/>
      <c r="D127" s="223"/>
      <c r="E127" s="223"/>
      <c r="F127" s="223"/>
      <c r="G127" s="223"/>
      <c r="H127" s="223"/>
      <c r="I127" s="223"/>
    </row>
    <row r="128" spans="1:9">
      <c r="A128" s="1"/>
      <c r="B128" s="1"/>
      <c r="C128" s="1"/>
      <c r="D128" s="223"/>
      <c r="E128" s="223"/>
      <c r="F128" s="223"/>
      <c r="G128" s="223"/>
      <c r="H128" s="223"/>
      <c r="I128" s="223"/>
    </row>
    <row r="129" spans="1:9">
      <c r="A129" s="1"/>
      <c r="B129" s="1"/>
      <c r="C129" s="1"/>
      <c r="D129" s="223"/>
      <c r="E129" s="223"/>
      <c r="F129" s="223"/>
      <c r="G129" s="223"/>
      <c r="H129" s="223"/>
      <c r="I129" s="223"/>
    </row>
    <row r="130" spans="1:9">
      <c r="A130" s="1"/>
      <c r="B130" s="1"/>
      <c r="C130" s="1"/>
      <c r="D130" s="223"/>
      <c r="E130" s="223"/>
      <c r="F130" s="223"/>
      <c r="G130" s="223"/>
      <c r="H130" s="223"/>
      <c r="I130" s="223"/>
    </row>
    <row r="131" spans="1:9">
      <c r="A131" s="1"/>
      <c r="B131" s="1"/>
      <c r="C131" s="1"/>
      <c r="D131" s="223"/>
      <c r="E131" s="223"/>
      <c r="F131" s="223"/>
      <c r="G131" s="223"/>
      <c r="H131" s="223"/>
      <c r="I131" s="223"/>
    </row>
    <row r="132" spans="1:9">
      <c r="A132" s="1"/>
      <c r="B132" s="1"/>
      <c r="C132" s="1"/>
      <c r="D132" s="223"/>
      <c r="E132" s="223"/>
      <c r="F132" s="223"/>
      <c r="G132" s="223"/>
      <c r="H132" s="223"/>
      <c r="I132" s="223"/>
    </row>
    <row r="133" spans="1:9">
      <c r="A133" s="1"/>
      <c r="B133" s="1"/>
      <c r="C133" s="1"/>
      <c r="D133" s="223"/>
      <c r="E133" s="223"/>
      <c r="F133" s="223"/>
      <c r="G133" s="223"/>
      <c r="H133" s="223"/>
      <c r="I133" s="223"/>
    </row>
    <row r="134" spans="1:9">
      <c r="A134" s="1"/>
      <c r="B134" s="1"/>
      <c r="C134" s="1"/>
      <c r="D134" s="223"/>
      <c r="E134" s="223"/>
      <c r="F134" s="223"/>
      <c r="G134" s="223"/>
      <c r="H134" s="223"/>
      <c r="I134" s="223"/>
    </row>
    <row r="135" spans="1:9">
      <c r="A135" s="1"/>
      <c r="B135" s="1"/>
      <c r="C135" s="1"/>
      <c r="D135" s="223"/>
      <c r="E135" s="223"/>
      <c r="F135" s="223"/>
      <c r="G135" s="223"/>
      <c r="H135" s="223"/>
      <c r="I135" s="223"/>
    </row>
    <row r="136" spans="1:9">
      <c r="A136" s="1"/>
      <c r="B136" s="1"/>
      <c r="C136" s="1"/>
      <c r="D136" s="223"/>
      <c r="E136" s="223"/>
      <c r="F136" s="223"/>
      <c r="G136" s="223"/>
      <c r="H136" s="223"/>
      <c r="I136" s="223"/>
    </row>
    <row r="137" spans="1:9">
      <c r="A137" s="1"/>
      <c r="B137" s="1"/>
      <c r="C137" s="1"/>
      <c r="D137" s="223"/>
      <c r="E137" s="223"/>
      <c r="F137" s="223"/>
      <c r="G137" s="223"/>
      <c r="H137" s="223"/>
      <c r="I137" s="223"/>
    </row>
    <row r="138" spans="1:9">
      <c r="A138" s="1"/>
      <c r="B138" s="1"/>
      <c r="C138" s="1"/>
      <c r="D138" s="223"/>
      <c r="E138" s="223"/>
      <c r="F138" s="223"/>
      <c r="G138" s="223"/>
      <c r="H138" s="223"/>
      <c r="I138" s="223"/>
    </row>
    <row r="139" spans="1:9">
      <c r="A139" s="1"/>
      <c r="B139" s="1"/>
      <c r="C139" s="1"/>
      <c r="D139" s="223"/>
      <c r="E139" s="223"/>
      <c r="F139" s="223"/>
      <c r="G139" s="223"/>
      <c r="H139" s="223"/>
      <c r="I139" s="223"/>
    </row>
    <row r="140" spans="1:9">
      <c r="A140" s="1"/>
      <c r="B140" s="1"/>
      <c r="C140" s="1"/>
      <c r="D140" s="223"/>
      <c r="E140" s="223"/>
      <c r="F140" s="223"/>
      <c r="G140" s="223"/>
      <c r="H140" s="223"/>
      <c r="I140" s="223"/>
    </row>
    <row r="141" spans="1:9">
      <c r="A141" s="1"/>
      <c r="B141" s="1"/>
      <c r="C141" s="1"/>
      <c r="D141" s="223"/>
      <c r="E141" s="223"/>
      <c r="F141" s="223"/>
      <c r="G141" s="223"/>
      <c r="H141" s="223"/>
      <c r="I141" s="223"/>
    </row>
    <row r="142" spans="1:9">
      <c r="A142" s="1"/>
      <c r="B142" s="1"/>
      <c r="C142" s="1"/>
      <c r="D142" s="223"/>
      <c r="E142" s="223"/>
      <c r="F142" s="223"/>
      <c r="G142" s="223"/>
      <c r="H142" s="223"/>
      <c r="I142" s="223"/>
    </row>
    <row r="143" spans="1:9">
      <c r="A143" s="1"/>
      <c r="B143" s="1"/>
      <c r="C143" s="1"/>
      <c r="D143" s="223"/>
      <c r="E143" s="223"/>
      <c r="F143" s="223"/>
      <c r="G143" s="223"/>
      <c r="H143" s="223"/>
      <c r="I143" s="223"/>
    </row>
    <row r="144" spans="1:9">
      <c r="A144" s="1"/>
      <c r="B144" s="1"/>
      <c r="C144" s="1"/>
      <c r="D144" s="223"/>
      <c r="E144" s="223"/>
      <c r="F144" s="223"/>
      <c r="G144" s="223"/>
      <c r="H144" s="223"/>
      <c r="I144" s="223"/>
    </row>
    <row r="145" spans="1:9">
      <c r="A145" s="1"/>
      <c r="B145" s="1"/>
      <c r="C145" s="1"/>
      <c r="D145" s="223"/>
      <c r="E145" s="223"/>
      <c r="F145" s="223"/>
      <c r="G145" s="223"/>
      <c r="H145" s="223"/>
      <c r="I145" s="223"/>
    </row>
    <row r="146" spans="1:9">
      <c r="A146" s="1"/>
      <c r="B146" s="1"/>
      <c r="C146" s="1"/>
      <c r="D146" s="223"/>
      <c r="E146" s="223"/>
      <c r="F146" s="223"/>
      <c r="G146" s="223"/>
      <c r="H146" s="223"/>
      <c r="I146" s="223"/>
    </row>
    <row r="147" spans="1:9">
      <c r="A147" s="1"/>
      <c r="B147" s="1"/>
      <c r="C147" s="1"/>
      <c r="D147" s="223"/>
      <c r="E147" s="223"/>
      <c r="F147" s="223"/>
      <c r="G147" s="223"/>
      <c r="H147" s="223"/>
      <c r="I147" s="223"/>
    </row>
    <row r="148" spans="1:9">
      <c r="A148" s="1"/>
      <c r="B148" s="1"/>
      <c r="C148" s="1"/>
      <c r="D148" s="223"/>
      <c r="E148" s="223"/>
      <c r="F148" s="223"/>
      <c r="G148" s="223"/>
      <c r="H148" s="223"/>
      <c r="I148" s="223"/>
    </row>
    <row r="149" spans="1:9">
      <c r="A149" s="1"/>
      <c r="B149" s="1"/>
      <c r="C149" s="1"/>
      <c r="D149" s="223"/>
      <c r="E149" s="223"/>
      <c r="F149" s="223"/>
      <c r="G149" s="223"/>
      <c r="H149" s="223"/>
      <c r="I149" s="223"/>
    </row>
    <row r="150" spans="1:9">
      <c r="A150" s="1"/>
      <c r="B150" s="1"/>
      <c r="C150" s="1"/>
      <c r="D150" s="223"/>
      <c r="E150" s="223"/>
      <c r="F150" s="223"/>
      <c r="G150" s="223"/>
      <c r="H150" s="223"/>
      <c r="I150" s="223"/>
    </row>
    <row r="151" spans="1:9">
      <c r="A151" s="1"/>
      <c r="B151" s="1"/>
      <c r="C151" s="1"/>
      <c r="D151" s="223"/>
      <c r="E151" s="223"/>
      <c r="F151" s="223"/>
      <c r="G151" s="223"/>
      <c r="H151" s="223"/>
      <c r="I151" s="223"/>
    </row>
    <row r="152" spans="1:9">
      <c r="A152" s="1"/>
      <c r="B152" s="1"/>
      <c r="C152" s="1"/>
      <c r="D152" s="223"/>
      <c r="E152" s="223"/>
      <c r="F152" s="223"/>
      <c r="G152" s="223"/>
      <c r="H152" s="223"/>
      <c r="I152" s="223"/>
    </row>
    <row r="153" spans="1:9">
      <c r="A153" s="1"/>
      <c r="B153" s="1"/>
      <c r="C153" s="1"/>
      <c r="D153" s="223"/>
      <c r="E153" s="223"/>
      <c r="F153" s="223"/>
      <c r="G153" s="223"/>
      <c r="H153" s="223"/>
      <c r="I153" s="223"/>
    </row>
    <row r="154" spans="1:9">
      <c r="A154" s="1"/>
      <c r="B154" s="1"/>
      <c r="C154" s="1"/>
      <c r="D154" s="223"/>
      <c r="E154" s="223"/>
      <c r="F154" s="223"/>
      <c r="G154" s="223"/>
      <c r="H154" s="223"/>
      <c r="I154" s="223"/>
    </row>
    <row r="155" spans="1:9">
      <c r="A155" s="1"/>
      <c r="B155" s="1"/>
      <c r="C155" s="1"/>
      <c r="D155" s="223"/>
      <c r="E155" s="223"/>
      <c r="F155" s="223"/>
      <c r="G155" s="223"/>
      <c r="H155" s="223"/>
      <c r="I155" s="223"/>
    </row>
    <row r="156" spans="1:9">
      <c r="A156" s="1"/>
      <c r="B156" s="1"/>
      <c r="C156" s="1"/>
      <c r="D156" s="223"/>
      <c r="E156" s="223"/>
      <c r="F156" s="223"/>
      <c r="G156" s="223"/>
      <c r="H156" s="223"/>
      <c r="I156" s="223"/>
    </row>
    <row r="157" spans="1:9">
      <c r="A157" s="1"/>
      <c r="B157" s="1"/>
      <c r="C157" s="1"/>
      <c r="D157" s="223"/>
      <c r="E157" s="223"/>
      <c r="F157" s="223"/>
      <c r="G157" s="223"/>
      <c r="H157" s="223"/>
      <c r="I157" s="223"/>
    </row>
    <row r="158" spans="1:9">
      <c r="A158" s="1"/>
      <c r="B158" s="1"/>
      <c r="C158" s="1"/>
      <c r="D158" s="223"/>
      <c r="E158" s="223"/>
      <c r="F158" s="223"/>
      <c r="G158" s="223"/>
      <c r="H158" s="223"/>
      <c r="I158" s="223"/>
    </row>
    <row r="159" spans="1:9">
      <c r="A159" s="1"/>
      <c r="B159" s="1"/>
      <c r="C159" s="1"/>
      <c r="D159" s="223"/>
      <c r="E159" s="223"/>
      <c r="F159" s="223"/>
      <c r="G159" s="223"/>
      <c r="H159" s="223"/>
      <c r="I159" s="223"/>
    </row>
    <row r="160" spans="1:9">
      <c r="A160" s="1"/>
      <c r="B160" s="1"/>
      <c r="C160" s="1"/>
      <c r="D160" s="223"/>
      <c r="E160" s="223"/>
      <c r="F160" s="223"/>
      <c r="G160" s="223"/>
      <c r="H160" s="223"/>
      <c r="I160" s="223"/>
    </row>
    <row r="161" spans="1:9">
      <c r="A161" s="1"/>
      <c r="B161" s="1"/>
      <c r="C161" s="1"/>
      <c r="D161" s="223"/>
      <c r="E161" s="223"/>
      <c r="F161" s="223"/>
      <c r="G161" s="223"/>
      <c r="H161" s="223"/>
      <c r="I161" s="223"/>
    </row>
    <row r="162" spans="1:9">
      <c r="A162" s="1"/>
      <c r="B162" s="1"/>
      <c r="C162" s="1"/>
      <c r="D162" s="223"/>
      <c r="E162" s="223"/>
      <c r="F162" s="223"/>
      <c r="G162" s="223"/>
      <c r="H162" s="223"/>
      <c r="I162" s="223"/>
    </row>
    <row r="163" spans="1:9">
      <c r="A163" s="1"/>
      <c r="B163" s="1"/>
      <c r="C163" s="1"/>
      <c r="D163" s="223"/>
      <c r="E163" s="223"/>
      <c r="F163" s="223"/>
      <c r="G163" s="223"/>
      <c r="H163" s="223"/>
      <c r="I163" s="223"/>
    </row>
    <row r="164" spans="1:9">
      <c r="A164" s="1"/>
      <c r="B164" s="1"/>
      <c r="C164" s="1"/>
      <c r="D164" s="223"/>
      <c r="E164" s="223"/>
      <c r="F164" s="223"/>
      <c r="G164" s="223"/>
      <c r="H164" s="223"/>
      <c r="I164" s="223"/>
    </row>
    <row r="165" spans="1:9">
      <c r="A165" s="1"/>
      <c r="B165" s="1"/>
      <c r="C165" s="1"/>
      <c r="D165" s="223"/>
      <c r="E165" s="223"/>
      <c r="F165" s="223"/>
      <c r="G165" s="223"/>
      <c r="H165" s="223"/>
      <c r="I165" s="223"/>
    </row>
    <row r="166" spans="1:9">
      <c r="A166" s="1"/>
      <c r="B166" s="1"/>
      <c r="C166" s="1"/>
      <c r="D166" s="223"/>
      <c r="E166" s="223"/>
      <c r="F166" s="223"/>
      <c r="G166" s="223"/>
      <c r="H166" s="223"/>
      <c r="I166" s="223"/>
    </row>
    <row r="167" spans="1:9">
      <c r="A167" s="1"/>
      <c r="B167" s="1"/>
      <c r="C167" s="1"/>
      <c r="D167" s="223"/>
      <c r="E167" s="223"/>
      <c r="F167" s="223"/>
      <c r="G167" s="223"/>
      <c r="H167" s="223"/>
      <c r="I167" s="223"/>
    </row>
    <row r="168" spans="1:9">
      <c r="A168" s="1"/>
      <c r="B168" s="1"/>
      <c r="C168" s="1"/>
      <c r="D168" s="223"/>
      <c r="E168" s="223"/>
      <c r="F168" s="223"/>
      <c r="G168" s="223"/>
      <c r="H168" s="223"/>
      <c r="I168" s="223"/>
    </row>
    <row r="169" spans="1:9">
      <c r="A169" s="1"/>
      <c r="B169" s="1"/>
      <c r="C169" s="1"/>
      <c r="D169" s="223"/>
      <c r="E169" s="223"/>
      <c r="F169" s="223"/>
      <c r="G169" s="223"/>
      <c r="H169" s="223"/>
      <c r="I169" s="223"/>
    </row>
    <row r="170" spans="1:9">
      <c r="A170" s="1"/>
      <c r="B170" s="1"/>
      <c r="C170" s="1"/>
      <c r="D170" s="223"/>
      <c r="E170" s="223"/>
      <c r="F170" s="223"/>
      <c r="G170" s="223"/>
      <c r="H170" s="223"/>
      <c r="I170" s="223"/>
    </row>
    <row r="171" spans="1:9">
      <c r="A171" s="1"/>
      <c r="B171" s="1"/>
      <c r="C171" s="1"/>
      <c r="D171" s="223"/>
      <c r="E171" s="223"/>
      <c r="F171" s="223"/>
      <c r="G171" s="223"/>
      <c r="H171" s="223"/>
      <c r="I171" s="223"/>
    </row>
    <row r="172" spans="1:9">
      <c r="A172" s="1"/>
      <c r="B172" s="1"/>
      <c r="C172" s="1"/>
      <c r="D172" s="223"/>
      <c r="E172" s="223"/>
      <c r="F172" s="223"/>
      <c r="G172" s="223"/>
      <c r="H172" s="223"/>
      <c r="I172" s="223"/>
    </row>
    <row r="173" spans="1:9">
      <c r="A173" s="1"/>
      <c r="B173" s="1"/>
      <c r="C173" s="1"/>
      <c r="D173" s="223"/>
      <c r="E173" s="223"/>
      <c r="F173" s="223"/>
      <c r="G173" s="223"/>
      <c r="H173" s="223"/>
      <c r="I173" s="223"/>
    </row>
    <row r="174" spans="1:9">
      <c r="A174" s="1"/>
      <c r="B174" s="1"/>
      <c r="C174" s="1"/>
      <c r="D174" s="223"/>
      <c r="E174" s="223"/>
      <c r="F174" s="223"/>
      <c r="G174" s="223"/>
      <c r="H174" s="223"/>
      <c r="I174" s="223"/>
    </row>
    <row r="175" spans="1:9">
      <c r="A175" s="1"/>
      <c r="B175" s="1"/>
      <c r="C175" s="1"/>
      <c r="D175" s="223"/>
      <c r="E175" s="223"/>
      <c r="F175" s="223"/>
      <c r="G175" s="223"/>
      <c r="H175" s="223"/>
      <c r="I175" s="223"/>
    </row>
    <row r="176" spans="1:9">
      <c r="A176" s="1"/>
      <c r="B176" s="1"/>
      <c r="C176" s="1"/>
      <c r="D176" s="223"/>
      <c r="E176" s="223"/>
      <c r="F176" s="223"/>
      <c r="G176" s="223"/>
      <c r="H176" s="223"/>
      <c r="I176" s="223"/>
    </row>
    <row r="177" spans="1:9">
      <c r="A177" s="1"/>
      <c r="B177" s="1"/>
      <c r="C177" s="1"/>
      <c r="D177" s="223"/>
      <c r="E177" s="223"/>
      <c r="F177" s="223"/>
      <c r="G177" s="223"/>
      <c r="H177" s="223"/>
      <c r="I177" s="223"/>
    </row>
    <row r="178" spans="1:9">
      <c r="A178" s="1"/>
      <c r="B178" s="1"/>
      <c r="C178" s="1"/>
      <c r="D178" s="223"/>
      <c r="E178" s="223"/>
      <c r="F178" s="223"/>
      <c r="G178" s="223"/>
      <c r="H178" s="223"/>
      <c r="I178" s="223"/>
    </row>
    <row r="179" spans="1:9">
      <c r="A179" s="1"/>
      <c r="B179" s="1"/>
      <c r="C179" s="1"/>
      <c r="D179" s="223"/>
      <c r="E179" s="223"/>
      <c r="F179" s="223"/>
      <c r="G179" s="223"/>
      <c r="H179" s="223"/>
      <c r="I179" s="223"/>
    </row>
    <row r="180" spans="1:9">
      <c r="A180" s="1"/>
      <c r="B180" s="1"/>
      <c r="C180" s="1"/>
      <c r="D180" s="223"/>
      <c r="E180" s="223"/>
      <c r="F180" s="223"/>
      <c r="G180" s="223"/>
      <c r="H180" s="223"/>
      <c r="I180" s="223"/>
    </row>
    <row r="181" spans="1:9">
      <c r="A181" s="1"/>
      <c r="B181" s="1"/>
      <c r="C181" s="1"/>
      <c r="D181" s="223"/>
      <c r="E181" s="223"/>
      <c r="F181" s="223"/>
      <c r="G181" s="223"/>
      <c r="H181" s="223"/>
      <c r="I181" s="223"/>
    </row>
    <row r="182" spans="1:9">
      <c r="A182" s="1"/>
      <c r="B182" s="1"/>
      <c r="C182" s="1"/>
      <c r="D182" s="223"/>
      <c r="E182" s="223"/>
      <c r="F182" s="223"/>
      <c r="G182" s="223"/>
      <c r="H182" s="223"/>
      <c r="I182" s="223"/>
    </row>
    <row r="183" spans="1:9">
      <c r="A183" s="1"/>
      <c r="B183" s="1"/>
      <c r="C183" s="1"/>
      <c r="D183" s="223"/>
      <c r="E183" s="223"/>
      <c r="F183" s="223"/>
      <c r="G183" s="223"/>
      <c r="H183" s="223"/>
      <c r="I183" s="223"/>
    </row>
    <row r="184" spans="1:9">
      <c r="A184" s="1"/>
      <c r="B184" s="1"/>
      <c r="C184" s="1"/>
      <c r="D184" s="223"/>
      <c r="E184" s="223"/>
      <c r="F184" s="223"/>
      <c r="G184" s="223"/>
      <c r="H184" s="223"/>
      <c r="I184" s="223"/>
    </row>
    <row r="185" spans="1:9">
      <c r="A185" s="1"/>
      <c r="B185" s="1"/>
      <c r="C185" s="1"/>
      <c r="D185" s="223"/>
      <c r="E185" s="223"/>
      <c r="F185" s="223"/>
      <c r="G185" s="223"/>
      <c r="H185" s="223"/>
      <c r="I185" s="223"/>
    </row>
    <row r="186" spans="1:9">
      <c r="A186" s="1"/>
      <c r="B186" s="1"/>
      <c r="C186" s="1"/>
      <c r="D186" s="223"/>
      <c r="E186" s="223"/>
      <c r="F186" s="223"/>
      <c r="G186" s="223"/>
      <c r="H186" s="223"/>
      <c r="I186" s="223"/>
    </row>
    <row r="187" spans="1:9">
      <c r="A187" s="1"/>
      <c r="B187" s="1"/>
      <c r="C187" s="1"/>
      <c r="D187" s="223"/>
      <c r="E187" s="223"/>
      <c r="F187" s="223"/>
      <c r="G187" s="223"/>
      <c r="H187" s="223"/>
      <c r="I187" s="223"/>
    </row>
    <row r="188" spans="1:9">
      <c r="A188" s="1"/>
      <c r="B188" s="1"/>
      <c r="C188" s="1"/>
      <c r="D188" s="223"/>
      <c r="E188" s="223"/>
      <c r="F188" s="223"/>
      <c r="G188" s="223"/>
      <c r="H188" s="223"/>
      <c r="I188" s="223"/>
    </row>
    <row r="189" spans="1:9">
      <c r="A189" s="1"/>
      <c r="B189" s="1"/>
      <c r="C189" s="1"/>
      <c r="D189" s="223"/>
      <c r="E189" s="223"/>
      <c r="F189" s="223"/>
      <c r="G189" s="223"/>
      <c r="H189" s="223"/>
      <c r="I189" s="223"/>
    </row>
    <row r="190" spans="1:9">
      <c r="A190" s="1"/>
      <c r="B190" s="1"/>
      <c r="C190" s="1"/>
      <c r="D190" s="223"/>
      <c r="E190" s="223"/>
      <c r="F190" s="223"/>
      <c r="G190" s="223"/>
      <c r="H190" s="223"/>
      <c r="I190" s="223"/>
    </row>
    <row r="191" spans="1:9">
      <c r="A191" s="1"/>
      <c r="B191" s="1"/>
      <c r="C191" s="1"/>
      <c r="D191" s="223"/>
      <c r="E191" s="223"/>
      <c r="F191" s="223"/>
      <c r="G191" s="223"/>
      <c r="H191" s="223"/>
      <c r="I191" s="223"/>
    </row>
    <row r="192" spans="1:9">
      <c r="A192" s="1"/>
      <c r="B192" s="1"/>
      <c r="C192" s="1"/>
      <c r="D192" s="223"/>
      <c r="E192" s="223"/>
      <c r="F192" s="223"/>
      <c r="G192" s="223"/>
      <c r="H192" s="223"/>
      <c r="I192" s="223"/>
    </row>
    <row r="193" spans="1:9">
      <c r="A193" s="1"/>
      <c r="B193" s="1"/>
      <c r="C193" s="1"/>
      <c r="D193" s="223"/>
      <c r="E193" s="223"/>
      <c r="F193" s="223"/>
      <c r="G193" s="223"/>
      <c r="H193" s="223"/>
      <c r="I193" s="223"/>
    </row>
    <row r="194" spans="1:9">
      <c r="A194" s="1"/>
      <c r="B194" s="1"/>
      <c r="C194" s="1"/>
      <c r="D194" s="223"/>
      <c r="E194" s="223"/>
      <c r="F194" s="223"/>
      <c r="G194" s="223"/>
      <c r="H194" s="223"/>
      <c r="I194" s="223"/>
    </row>
    <row r="195" spans="1:9">
      <c r="A195" s="1"/>
      <c r="B195" s="1"/>
      <c r="C195" s="1"/>
      <c r="D195" s="223"/>
      <c r="E195" s="223"/>
      <c r="F195" s="223"/>
      <c r="G195" s="223"/>
      <c r="H195" s="223"/>
      <c r="I195" s="223"/>
    </row>
    <row r="196" spans="1:9">
      <c r="A196" s="1"/>
      <c r="B196" s="1"/>
      <c r="C196" s="1"/>
      <c r="D196" s="223"/>
      <c r="E196" s="223"/>
      <c r="F196" s="223"/>
      <c r="G196" s="223"/>
      <c r="H196" s="223"/>
      <c r="I196" s="223"/>
    </row>
    <row r="197" spans="1:9">
      <c r="A197" s="1"/>
      <c r="B197" s="1"/>
      <c r="C197" s="1"/>
      <c r="D197" s="223"/>
      <c r="E197" s="223"/>
      <c r="F197" s="223"/>
      <c r="G197" s="223"/>
      <c r="H197" s="223"/>
      <c r="I197" s="223"/>
    </row>
    <row r="198" spans="1:9">
      <c r="A198" s="1"/>
      <c r="B198" s="1"/>
      <c r="C198" s="1"/>
      <c r="D198" s="223"/>
      <c r="E198" s="223"/>
      <c r="F198" s="223"/>
      <c r="G198" s="223"/>
      <c r="H198" s="223"/>
      <c r="I198" s="223"/>
    </row>
    <row r="199" spans="1:9">
      <c r="A199" s="1"/>
      <c r="B199" s="1"/>
      <c r="C199" s="1"/>
      <c r="D199" s="223"/>
      <c r="E199" s="223"/>
      <c r="F199" s="223"/>
      <c r="G199" s="223"/>
      <c r="H199" s="223"/>
      <c r="I199" s="223"/>
    </row>
    <row r="200" spans="1:9">
      <c r="A200" s="1"/>
      <c r="B200" s="1"/>
      <c r="C200" s="1"/>
      <c r="D200" s="223"/>
      <c r="E200" s="223"/>
      <c r="F200" s="223"/>
      <c r="G200" s="223"/>
      <c r="H200" s="223"/>
      <c r="I200" s="223"/>
    </row>
    <row r="201" spans="1:9">
      <c r="A201" s="1"/>
      <c r="B201" s="1"/>
      <c r="C201" s="1"/>
      <c r="D201" s="223"/>
      <c r="E201" s="223"/>
      <c r="F201" s="223"/>
      <c r="G201" s="223"/>
      <c r="H201" s="223"/>
      <c r="I201" s="223"/>
    </row>
    <row r="202" spans="1:9">
      <c r="A202" s="1"/>
      <c r="B202" s="1"/>
      <c r="C202" s="1"/>
      <c r="D202" s="223"/>
      <c r="E202" s="223"/>
      <c r="F202" s="223"/>
      <c r="G202" s="223"/>
      <c r="H202" s="223"/>
      <c r="I202" s="223"/>
    </row>
    <row r="203" spans="1:9">
      <c r="A203" s="1"/>
      <c r="B203" s="1"/>
      <c r="C203" s="1"/>
      <c r="D203" s="223"/>
      <c r="E203" s="223"/>
      <c r="F203" s="223"/>
      <c r="G203" s="223"/>
      <c r="H203" s="223"/>
      <c r="I203" s="223"/>
    </row>
    <row r="204" spans="1:9">
      <c r="A204" s="1"/>
      <c r="B204" s="1"/>
      <c r="C204" s="1"/>
      <c r="D204" s="223"/>
      <c r="E204" s="223"/>
      <c r="F204" s="223"/>
      <c r="G204" s="223"/>
      <c r="H204" s="223"/>
      <c r="I204" s="223"/>
    </row>
    <row r="205" spans="1:9">
      <c r="A205" s="1"/>
      <c r="B205" s="1"/>
      <c r="C205" s="1"/>
      <c r="D205" s="223"/>
      <c r="E205" s="223"/>
      <c r="F205" s="223"/>
      <c r="G205" s="223"/>
      <c r="H205" s="223"/>
      <c r="I205" s="223"/>
    </row>
    <row r="206" spans="1:9">
      <c r="A206" s="1"/>
      <c r="B206" s="1"/>
      <c r="C206" s="1"/>
      <c r="D206" s="223"/>
      <c r="E206" s="223"/>
      <c r="F206" s="223"/>
      <c r="G206" s="223"/>
      <c r="H206" s="223"/>
      <c r="I206" s="223"/>
    </row>
    <row r="207" spans="1:9">
      <c r="A207" s="1"/>
      <c r="B207" s="1"/>
      <c r="C207" s="1"/>
      <c r="D207" s="223"/>
      <c r="E207" s="223"/>
      <c r="F207" s="223"/>
      <c r="G207" s="223"/>
      <c r="H207" s="223"/>
      <c r="I207" s="223"/>
    </row>
    <row r="208" spans="1:9">
      <c r="A208" s="1"/>
      <c r="B208" s="1"/>
      <c r="C208" s="1"/>
      <c r="D208" s="223"/>
      <c r="E208" s="223"/>
      <c r="F208" s="223"/>
      <c r="G208" s="223"/>
      <c r="H208" s="223"/>
      <c r="I208" s="223"/>
    </row>
    <row r="209" spans="1:9">
      <c r="A209" s="1"/>
      <c r="B209" s="1"/>
      <c r="C209" s="1"/>
      <c r="D209" s="223"/>
      <c r="E209" s="223"/>
      <c r="F209" s="223"/>
      <c r="G209" s="223"/>
      <c r="H209" s="223"/>
      <c r="I209" s="223"/>
    </row>
    <row r="210" spans="1:9">
      <c r="A210" s="1"/>
      <c r="B210" s="1"/>
      <c r="C210" s="1"/>
      <c r="D210" s="223"/>
      <c r="E210" s="223"/>
      <c r="F210" s="223"/>
      <c r="G210" s="223"/>
      <c r="H210" s="223"/>
      <c r="I210" s="223"/>
    </row>
    <row r="211" spans="1:9">
      <c r="A211" s="1"/>
      <c r="B211" s="1"/>
      <c r="C211" s="1"/>
      <c r="D211" s="223"/>
      <c r="E211" s="223"/>
      <c r="F211" s="223"/>
      <c r="G211" s="223"/>
      <c r="H211" s="223"/>
      <c r="I211" s="223"/>
    </row>
    <row r="212" spans="1:9">
      <c r="A212" s="1"/>
      <c r="B212" s="1"/>
      <c r="C212" s="1"/>
      <c r="D212" s="223"/>
      <c r="E212" s="223"/>
      <c r="F212" s="223"/>
      <c r="G212" s="223"/>
      <c r="H212" s="223"/>
      <c r="I212" s="223"/>
    </row>
    <row r="213" spans="1:9">
      <c r="A213" s="1"/>
      <c r="B213" s="1"/>
      <c r="C213" s="1"/>
      <c r="D213" s="223"/>
      <c r="E213" s="223"/>
      <c r="F213" s="223"/>
      <c r="G213" s="223"/>
      <c r="H213" s="223"/>
      <c r="I213" s="223"/>
    </row>
    <row r="214" spans="1:9">
      <c r="A214" s="1"/>
      <c r="B214" s="1"/>
      <c r="C214" s="1"/>
      <c r="D214" s="223"/>
      <c r="E214" s="223"/>
      <c r="F214" s="223"/>
      <c r="G214" s="223"/>
      <c r="H214" s="223"/>
      <c r="I214" s="223"/>
    </row>
    <row r="215" spans="1:9">
      <c r="A215" s="1"/>
      <c r="B215" s="1"/>
      <c r="C215" s="1"/>
      <c r="D215" s="223"/>
      <c r="E215" s="223"/>
      <c r="F215" s="223"/>
      <c r="G215" s="223"/>
      <c r="H215" s="223"/>
      <c r="I215" s="223"/>
    </row>
    <row r="216" spans="1:9">
      <c r="A216" s="1"/>
      <c r="B216" s="1"/>
      <c r="C216" s="1"/>
      <c r="D216" s="223"/>
      <c r="E216" s="223"/>
      <c r="F216" s="223"/>
      <c r="G216" s="223"/>
      <c r="H216" s="223"/>
      <c r="I216" s="223"/>
    </row>
    <row r="217" spans="1:9">
      <c r="A217" s="1"/>
      <c r="B217" s="1"/>
      <c r="C217" s="1"/>
      <c r="D217" s="223"/>
      <c r="E217" s="223"/>
      <c r="F217" s="223"/>
      <c r="G217" s="223"/>
      <c r="H217" s="223"/>
      <c r="I217" s="223"/>
    </row>
    <row r="218" spans="1:9">
      <c r="A218" s="1"/>
      <c r="B218" s="1"/>
      <c r="C218" s="1"/>
      <c r="D218" s="223"/>
      <c r="E218" s="223"/>
      <c r="F218" s="223"/>
      <c r="G218" s="223"/>
      <c r="H218" s="223"/>
      <c r="I218" s="223"/>
    </row>
    <row r="219" spans="1:9">
      <c r="A219" s="1"/>
      <c r="B219" s="1"/>
      <c r="C219" s="1"/>
      <c r="D219" s="223"/>
      <c r="E219" s="223"/>
      <c r="F219" s="223"/>
      <c r="G219" s="223"/>
      <c r="H219" s="223"/>
      <c r="I219" s="223"/>
    </row>
    <row r="220" spans="1:9">
      <c r="A220" s="1"/>
      <c r="B220" s="1"/>
      <c r="C220" s="1"/>
      <c r="D220" s="223"/>
      <c r="E220" s="223"/>
      <c r="F220" s="223"/>
      <c r="G220" s="223"/>
      <c r="H220" s="223"/>
      <c r="I220" s="223"/>
    </row>
    <row r="221" spans="1:9">
      <c r="A221" s="1"/>
      <c r="B221" s="1"/>
      <c r="C221" s="1"/>
      <c r="D221" s="223"/>
      <c r="E221" s="223"/>
      <c r="F221" s="223"/>
      <c r="G221" s="223"/>
      <c r="H221" s="223"/>
      <c r="I221" s="223"/>
    </row>
    <row r="222" spans="1:9">
      <c r="A222" s="1"/>
      <c r="B222" s="1"/>
      <c r="C222" s="1"/>
      <c r="D222" s="223"/>
      <c r="E222" s="223"/>
      <c r="F222" s="223"/>
      <c r="G222" s="223"/>
      <c r="H222" s="223"/>
      <c r="I222" s="223"/>
    </row>
    <row r="223" spans="1:9">
      <c r="A223" s="1"/>
      <c r="B223" s="1"/>
      <c r="C223" s="1"/>
      <c r="D223" s="223"/>
      <c r="E223" s="223"/>
      <c r="F223" s="223"/>
      <c r="G223" s="223"/>
      <c r="H223" s="223"/>
      <c r="I223" s="223"/>
    </row>
    <row r="224" spans="1:9">
      <c r="A224" s="1"/>
      <c r="B224" s="1"/>
      <c r="C224" s="1"/>
      <c r="D224" s="223"/>
      <c r="E224" s="223"/>
      <c r="F224" s="223"/>
      <c r="G224" s="223"/>
      <c r="H224" s="223"/>
      <c r="I224" s="223"/>
    </row>
    <row r="225" spans="1:9">
      <c r="A225" s="1"/>
      <c r="B225" s="1"/>
      <c r="C225" s="1"/>
      <c r="D225" s="223"/>
      <c r="E225" s="223"/>
      <c r="F225" s="223"/>
      <c r="G225" s="223"/>
      <c r="H225" s="223"/>
      <c r="I225" s="223"/>
    </row>
    <row r="226" spans="1:9">
      <c r="A226" s="1"/>
      <c r="B226" s="1"/>
      <c r="C226" s="1"/>
      <c r="D226" s="223"/>
      <c r="E226" s="223"/>
      <c r="F226" s="223"/>
      <c r="G226" s="223"/>
      <c r="H226" s="223"/>
      <c r="I226" s="223"/>
    </row>
    <row r="227" spans="1:9">
      <c r="A227" s="1"/>
      <c r="B227" s="1"/>
      <c r="C227" s="1"/>
      <c r="D227" s="223"/>
      <c r="E227" s="223"/>
      <c r="F227" s="223"/>
      <c r="G227" s="223"/>
      <c r="H227" s="223"/>
      <c r="I227" s="223"/>
    </row>
    <row r="228" spans="1:9">
      <c r="A228" s="1"/>
      <c r="B228" s="1"/>
      <c r="C228" s="1"/>
      <c r="D228" s="223"/>
      <c r="E228" s="223"/>
      <c r="F228" s="223"/>
      <c r="G228" s="223"/>
      <c r="H228" s="223"/>
      <c r="I228" s="223"/>
    </row>
    <row r="229" spans="1:9">
      <c r="A229" s="1"/>
      <c r="B229" s="1"/>
      <c r="C229" s="1"/>
      <c r="D229" s="223"/>
      <c r="E229" s="223"/>
      <c r="F229" s="223"/>
      <c r="G229" s="223"/>
      <c r="H229" s="223"/>
      <c r="I229" s="223"/>
    </row>
    <row r="230" spans="1:9">
      <c r="A230" s="1"/>
      <c r="B230" s="1"/>
      <c r="C230" s="1"/>
      <c r="D230" s="223"/>
      <c r="E230" s="223"/>
      <c r="F230" s="223"/>
      <c r="G230" s="223"/>
      <c r="H230" s="223"/>
      <c r="I230" s="223"/>
    </row>
    <row r="231" spans="1:9">
      <c r="A231" s="1"/>
      <c r="B231" s="1"/>
      <c r="C231" s="1"/>
      <c r="D231" s="223"/>
      <c r="E231" s="223"/>
      <c r="F231" s="223"/>
      <c r="G231" s="223"/>
      <c r="H231" s="223"/>
      <c r="I231" s="223"/>
    </row>
    <row r="232" spans="1:9">
      <c r="A232" s="1"/>
      <c r="B232" s="1"/>
      <c r="C232" s="1"/>
      <c r="D232" s="223"/>
      <c r="E232" s="223"/>
      <c r="F232" s="223"/>
      <c r="G232" s="223"/>
      <c r="H232" s="223"/>
      <c r="I232" s="223"/>
    </row>
    <row r="233" spans="1:9">
      <c r="A233" s="1"/>
      <c r="B233" s="1"/>
      <c r="C233" s="1"/>
      <c r="D233" s="223"/>
      <c r="E233" s="223"/>
      <c r="F233" s="223"/>
      <c r="G233" s="223"/>
      <c r="H233" s="223"/>
      <c r="I233" s="223"/>
    </row>
    <row r="234" spans="1:9">
      <c r="A234" s="1"/>
      <c r="B234" s="1"/>
      <c r="C234" s="1"/>
      <c r="D234" s="223"/>
      <c r="E234" s="223"/>
      <c r="F234" s="223"/>
      <c r="G234" s="223"/>
      <c r="H234" s="223"/>
      <c r="I234" s="223"/>
    </row>
    <row r="235" spans="1:9">
      <c r="A235" s="1"/>
      <c r="B235" s="1"/>
      <c r="C235" s="1"/>
      <c r="D235" s="223"/>
      <c r="E235" s="223"/>
      <c r="F235" s="223"/>
      <c r="G235" s="223"/>
      <c r="H235" s="223"/>
      <c r="I235" s="223"/>
    </row>
    <row r="236" spans="1:9">
      <c r="A236" s="1"/>
      <c r="B236" s="1"/>
      <c r="C236" s="1"/>
      <c r="D236" s="223"/>
      <c r="E236" s="223"/>
      <c r="F236" s="223"/>
      <c r="G236" s="223"/>
      <c r="H236" s="223"/>
      <c r="I236" s="223"/>
    </row>
    <row r="237" spans="1:9">
      <c r="A237" s="1"/>
      <c r="B237" s="1"/>
      <c r="C237" s="1"/>
      <c r="D237" s="223"/>
      <c r="E237" s="223"/>
      <c r="F237" s="223"/>
      <c r="G237" s="223"/>
      <c r="H237" s="223"/>
      <c r="I237" s="223"/>
    </row>
    <row r="238" spans="1:9">
      <c r="A238" s="1"/>
      <c r="B238" s="1"/>
      <c r="C238" s="1"/>
      <c r="D238" s="223"/>
      <c r="E238" s="223"/>
      <c r="F238" s="223"/>
      <c r="G238" s="223"/>
      <c r="H238" s="223"/>
      <c r="I238" s="223"/>
    </row>
    <row r="239" spans="1:9">
      <c r="A239" s="1"/>
      <c r="B239" s="1"/>
      <c r="C239" s="1"/>
      <c r="D239" s="223"/>
      <c r="E239" s="223"/>
      <c r="F239" s="223"/>
      <c r="G239" s="223"/>
      <c r="H239" s="223"/>
      <c r="I239" s="223"/>
    </row>
    <row r="240" spans="1:9">
      <c r="A240" s="1"/>
      <c r="B240" s="1"/>
      <c r="C240" s="1"/>
      <c r="D240" s="223"/>
      <c r="E240" s="223"/>
      <c r="F240" s="223"/>
      <c r="G240" s="223"/>
      <c r="H240" s="223"/>
      <c r="I240" s="223"/>
    </row>
    <row r="241" spans="1:9">
      <c r="A241" s="1"/>
      <c r="B241" s="1"/>
      <c r="C241" s="1"/>
      <c r="D241" s="223"/>
      <c r="E241" s="223"/>
      <c r="F241" s="223"/>
      <c r="G241" s="223"/>
      <c r="H241" s="223"/>
      <c r="I241" s="223"/>
    </row>
    <row r="242" spans="1:9">
      <c r="A242" s="1"/>
      <c r="B242" s="1"/>
      <c r="C242" s="1"/>
      <c r="D242" s="223"/>
      <c r="E242" s="223"/>
      <c r="F242" s="223"/>
      <c r="G242" s="223"/>
      <c r="H242" s="223"/>
      <c r="I242" s="223"/>
    </row>
    <row r="243" spans="1:9">
      <c r="A243" s="1"/>
      <c r="B243" s="1"/>
      <c r="C243" s="1"/>
      <c r="D243" s="223"/>
      <c r="E243" s="223"/>
      <c r="F243" s="223"/>
      <c r="G243" s="223"/>
      <c r="H243" s="223"/>
      <c r="I243" s="223"/>
    </row>
    <row r="244" spans="1:9">
      <c r="A244" s="1"/>
      <c r="B244" s="1"/>
      <c r="C244" s="1"/>
      <c r="D244" s="223"/>
      <c r="E244" s="223"/>
      <c r="F244" s="223"/>
      <c r="G244" s="223"/>
      <c r="H244" s="223"/>
      <c r="I244" s="223"/>
    </row>
    <row r="245" spans="1:9">
      <c r="A245" s="1"/>
      <c r="B245" s="1"/>
      <c r="C245" s="1"/>
      <c r="D245" s="223"/>
      <c r="E245" s="223"/>
      <c r="F245" s="223"/>
      <c r="G245" s="223"/>
      <c r="H245" s="223"/>
      <c r="I245" s="223"/>
    </row>
    <row r="246" spans="1:9">
      <c r="A246" s="1"/>
      <c r="B246" s="1"/>
      <c r="C246" s="1"/>
      <c r="D246" s="223"/>
      <c r="E246" s="223"/>
      <c r="F246" s="223"/>
      <c r="G246" s="223"/>
      <c r="H246" s="223"/>
      <c r="I246" s="223"/>
    </row>
    <row r="247" spans="1:9">
      <c r="A247" s="1"/>
      <c r="B247" s="1"/>
      <c r="C247" s="1"/>
      <c r="D247" s="223"/>
      <c r="E247" s="223"/>
      <c r="F247" s="223"/>
      <c r="G247" s="223"/>
      <c r="H247" s="223"/>
      <c r="I247" s="223"/>
    </row>
    <row r="248" spans="1:9">
      <c r="A248" s="1"/>
      <c r="B248" s="1"/>
      <c r="C248" s="1"/>
      <c r="D248" s="223"/>
      <c r="E248" s="223"/>
      <c r="F248" s="223"/>
      <c r="G248" s="223"/>
      <c r="H248" s="223"/>
      <c r="I248" s="223"/>
    </row>
    <row r="249" spans="1:9">
      <c r="A249" s="1"/>
      <c r="B249" s="1"/>
      <c r="C249" s="1"/>
      <c r="D249" s="223"/>
      <c r="E249" s="223"/>
      <c r="F249" s="223"/>
      <c r="G249" s="223"/>
      <c r="H249" s="223"/>
      <c r="I249" s="223"/>
    </row>
    <row r="250" spans="1:9">
      <c r="A250" s="1"/>
      <c r="B250" s="1"/>
      <c r="C250" s="1"/>
      <c r="D250" s="223"/>
      <c r="E250" s="223"/>
      <c r="F250" s="223"/>
      <c r="G250" s="223"/>
      <c r="H250" s="223"/>
      <c r="I250" s="223"/>
    </row>
    <row r="251" spans="1:9">
      <c r="A251" s="1"/>
      <c r="B251" s="1"/>
      <c r="C251" s="1"/>
      <c r="D251" s="223"/>
      <c r="E251" s="223"/>
      <c r="F251" s="223"/>
      <c r="G251" s="223"/>
      <c r="H251" s="223"/>
      <c r="I251" s="223"/>
    </row>
    <row r="252" spans="1:9">
      <c r="A252" s="1"/>
      <c r="B252" s="1"/>
      <c r="C252" s="1"/>
      <c r="D252" s="223"/>
      <c r="E252" s="223"/>
      <c r="F252" s="223"/>
      <c r="G252" s="223"/>
      <c r="H252" s="223"/>
      <c r="I252" s="223"/>
    </row>
    <row r="253" spans="1:9">
      <c r="A253" s="1"/>
      <c r="B253" s="1"/>
      <c r="C253" s="1"/>
      <c r="D253" s="223"/>
      <c r="E253" s="223"/>
      <c r="F253" s="223"/>
      <c r="G253" s="223"/>
      <c r="H253" s="223"/>
      <c r="I253" s="223"/>
    </row>
    <row r="254" spans="1:9">
      <c r="A254" s="1"/>
      <c r="B254" s="1"/>
      <c r="C254" s="1"/>
      <c r="D254" s="223"/>
      <c r="E254" s="223"/>
      <c r="F254" s="223"/>
      <c r="G254" s="223"/>
      <c r="H254" s="223"/>
      <c r="I254" s="223"/>
    </row>
    <row r="255" spans="1:9">
      <c r="A255" s="1"/>
      <c r="B255" s="1"/>
      <c r="C255" s="1"/>
      <c r="D255" s="223"/>
      <c r="E255" s="223"/>
      <c r="F255" s="223"/>
      <c r="G255" s="223"/>
      <c r="H255" s="223"/>
      <c r="I255" s="223"/>
    </row>
    <row r="256" spans="1:9">
      <c r="A256" s="1"/>
      <c r="B256" s="1"/>
      <c r="C256" s="1"/>
      <c r="D256" s="223"/>
      <c r="E256" s="223"/>
      <c r="F256" s="223"/>
      <c r="G256" s="223"/>
      <c r="H256" s="223"/>
      <c r="I256" s="223"/>
    </row>
    <row r="257" spans="1:9">
      <c r="A257" s="1"/>
      <c r="B257" s="1"/>
      <c r="C257" s="1"/>
      <c r="D257" s="223"/>
      <c r="E257" s="223"/>
      <c r="F257" s="223"/>
      <c r="G257" s="223"/>
      <c r="H257" s="223"/>
      <c r="I257" s="223"/>
    </row>
    <row r="258" spans="1:9">
      <c r="A258" s="1"/>
      <c r="B258" s="1"/>
      <c r="C258" s="1"/>
      <c r="D258" s="223"/>
      <c r="E258" s="223"/>
      <c r="F258" s="223"/>
      <c r="G258" s="223"/>
      <c r="H258" s="223"/>
      <c r="I258" s="223"/>
    </row>
    <row r="259" spans="1:9">
      <c r="A259" s="1"/>
      <c r="B259" s="1"/>
      <c r="C259" s="1"/>
      <c r="D259" s="223"/>
      <c r="E259" s="223"/>
      <c r="F259" s="223"/>
      <c r="G259" s="223"/>
      <c r="H259" s="223"/>
      <c r="I259" s="223"/>
    </row>
    <row r="260" spans="1:9">
      <c r="A260" s="1"/>
      <c r="B260" s="1"/>
      <c r="C260" s="1"/>
      <c r="D260" s="223"/>
      <c r="E260" s="223"/>
      <c r="F260" s="223"/>
      <c r="G260" s="223"/>
      <c r="H260" s="223"/>
      <c r="I260" s="223"/>
    </row>
    <row r="261" spans="1:9">
      <c r="A261" s="1"/>
      <c r="B261" s="1"/>
      <c r="C261" s="1"/>
      <c r="D261" s="223"/>
      <c r="E261" s="223"/>
      <c r="F261" s="223"/>
      <c r="G261" s="223"/>
      <c r="H261" s="223"/>
      <c r="I261" s="223"/>
    </row>
    <row r="262" spans="1:9">
      <c r="A262" s="1"/>
      <c r="B262" s="1"/>
      <c r="C262" s="1"/>
      <c r="D262" s="223"/>
      <c r="E262" s="223"/>
      <c r="F262" s="223"/>
      <c r="G262" s="223"/>
      <c r="H262" s="223"/>
      <c r="I262" s="223"/>
    </row>
    <row r="263" spans="1:9">
      <c r="A263" s="1"/>
      <c r="B263" s="1"/>
      <c r="C263" s="1"/>
      <c r="D263" s="223"/>
      <c r="E263" s="223"/>
      <c r="F263" s="223"/>
      <c r="G263" s="223"/>
      <c r="H263" s="223"/>
      <c r="I263" s="223"/>
    </row>
    <row r="264" spans="1:9">
      <c r="A264" s="1"/>
      <c r="B264" s="1"/>
      <c r="C264" s="1"/>
      <c r="D264" s="223"/>
      <c r="E264" s="223"/>
      <c r="F264" s="223"/>
      <c r="G264" s="223"/>
      <c r="H264" s="223"/>
      <c r="I264" s="223"/>
    </row>
    <row r="265" spans="1:9">
      <c r="A265" s="1"/>
      <c r="B265" s="1"/>
      <c r="C265" s="1"/>
      <c r="D265" s="223"/>
      <c r="E265" s="223"/>
      <c r="F265" s="223"/>
      <c r="G265" s="223"/>
      <c r="H265" s="223"/>
      <c r="I265" s="223"/>
    </row>
    <row r="266" spans="1:9">
      <c r="A266" s="1"/>
      <c r="B266" s="1"/>
      <c r="C266" s="1"/>
      <c r="D266" s="223"/>
      <c r="E266" s="223"/>
      <c r="F266" s="223"/>
      <c r="G266" s="223"/>
      <c r="H266" s="223"/>
      <c r="I266" s="223"/>
    </row>
    <row r="267" spans="1:9">
      <c r="A267" s="1"/>
      <c r="B267" s="1"/>
      <c r="C267" s="1"/>
      <c r="D267" s="223"/>
      <c r="E267" s="223"/>
      <c r="F267" s="223"/>
      <c r="G267" s="223"/>
      <c r="H267" s="223"/>
      <c r="I267" s="223"/>
    </row>
    <row r="268" spans="1:9">
      <c r="A268" s="1"/>
      <c r="B268" s="1"/>
      <c r="C268" s="1"/>
      <c r="D268" s="223"/>
      <c r="E268" s="223"/>
      <c r="F268" s="223"/>
      <c r="G268" s="223"/>
      <c r="H268" s="223"/>
      <c r="I268" s="223"/>
    </row>
    <row r="269" spans="1:9">
      <c r="A269" s="1"/>
      <c r="B269" s="1"/>
      <c r="C269" s="1"/>
      <c r="D269" s="223"/>
      <c r="E269" s="223"/>
      <c r="F269" s="223"/>
      <c r="G269" s="223"/>
      <c r="H269" s="223"/>
      <c r="I269" s="223"/>
    </row>
    <row r="270" spans="1:9">
      <c r="A270" s="1"/>
      <c r="B270" s="1"/>
      <c r="C270" s="1"/>
      <c r="D270" s="223"/>
      <c r="E270" s="223"/>
      <c r="F270" s="223"/>
      <c r="G270" s="223"/>
      <c r="H270" s="223"/>
      <c r="I270" s="223"/>
    </row>
    <row r="271" spans="1:9">
      <c r="A271" s="1"/>
      <c r="B271" s="1"/>
      <c r="C271" s="1"/>
      <c r="D271" s="223"/>
      <c r="E271" s="223"/>
      <c r="F271" s="223"/>
      <c r="G271" s="223"/>
      <c r="H271" s="223"/>
      <c r="I271" s="223"/>
    </row>
    <row r="272" spans="1:9">
      <c r="A272" s="1"/>
      <c r="B272" s="1"/>
      <c r="C272" s="1"/>
      <c r="D272" s="223"/>
      <c r="E272" s="223"/>
      <c r="F272" s="223"/>
      <c r="G272" s="223"/>
      <c r="H272" s="223"/>
      <c r="I272" s="223"/>
    </row>
    <row r="273" spans="1:9">
      <c r="A273" s="1"/>
      <c r="B273" s="1"/>
      <c r="C273" s="1"/>
      <c r="D273" s="223"/>
      <c r="E273" s="223"/>
      <c r="F273" s="223"/>
      <c r="G273" s="223"/>
      <c r="H273" s="223"/>
      <c r="I273" s="223"/>
    </row>
    <row r="274" spans="1:9">
      <c r="A274" s="1"/>
      <c r="B274" s="1"/>
      <c r="C274" s="1"/>
      <c r="D274" s="223"/>
      <c r="E274" s="223"/>
      <c r="F274" s="223"/>
      <c r="G274" s="223"/>
      <c r="H274" s="223"/>
      <c r="I274" s="223"/>
    </row>
    <row r="275" spans="1:9">
      <c r="A275" s="1"/>
      <c r="B275" s="1"/>
      <c r="C275" s="1"/>
      <c r="D275" s="223"/>
      <c r="E275" s="223"/>
      <c r="F275" s="223"/>
      <c r="G275" s="223"/>
      <c r="H275" s="223"/>
      <c r="I275" s="223"/>
    </row>
    <row r="276" spans="1:9">
      <c r="A276" s="1"/>
      <c r="B276" s="1"/>
      <c r="C276" s="1"/>
      <c r="D276" s="223"/>
      <c r="E276" s="223"/>
      <c r="F276" s="223"/>
      <c r="G276" s="223"/>
      <c r="H276" s="223"/>
      <c r="I276" s="223"/>
    </row>
    <row r="277" spans="1:9">
      <c r="A277" s="1"/>
      <c r="B277" s="1"/>
      <c r="C277" s="1"/>
      <c r="D277" s="223"/>
      <c r="E277" s="223"/>
      <c r="F277" s="223"/>
      <c r="G277" s="223"/>
      <c r="H277" s="223"/>
      <c r="I277" s="223"/>
    </row>
    <row r="278" spans="1:9">
      <c r="A278" s="1"/>
      <c r="B278" s="1"/>
      <c r="C278" s="1"/>
      <c r="D278" s="223"/>
      <c r="E278" s="223"/>
      <c r="F278" s="223"/>
      <c r="G278" s="223"/>
      <c r="H278" s="223"/>
      <c r="I278" s="223"/>
    </row>
    <row r="279" spans="1:9">
      <c r="A279" s="1"/>
      <c r="B279" s="1"/>
      <c r="C279" s="1"/>
      <c r="D279" s="223"/>
      <c r="E279" s="223"/>
      <c r="F279" s="223"/>
      <c r="G279" s="223"/>
      <c r="H279" s="223"/>
      <c r="I279" s="223"/>
    </row>
    <row r="280" spans="1:9">
      <c r="A280" s="1"/>
      <c r="B280" s="1"/>
      <c r="C280" s="1"/>
      <c r="D280" s="223"/>
      <c r="E280" s="223"/>
      <c r="F280" s="223"/>
      <c r="G280" s="223"/>
      <c r="H280" s="223"/>
      <c r="I280" s="223"/>
    </row>
    <row r="281" spans="1:9">
      <c r="A281" s="1"/>
      <c r="B281" s="1"/>
      <c r="C281" s="1"/>
      <c r="D281" s="223"/>
      <c r="E281" s="223"/>
      <c r="F281" s="223"/>
      <c r="G281" s="223"/>
      <c r="H281" s="223"/>
      <c r="I281" s="223"/>
    </row>
    <row r="282" spans="1:9">
      <c r="A282" s="1"/>
      <c r="B282" s="1"/>
      <c r="C282" s="1"/>
      <c r="D282" s="223"/>
      <c r="E282" s="223"/>
      <c r="F282" s="223"/>
      <c r="G282" s="223"/>
      <c r="H282" s="223"/>
      <c r="I282" s="223"/>
    </row>
    <row r="283" spans="1:9">
      <c r="A283" s="1"/>
      <c r="B283" s="1"/>
      <c r="C283" s="1"/>
      <c r="D283" s="223"/>
      <c r="E283" s="223"/>
      <c r="F283" s="223"/>
      <c r="G283" s="223"/>
      <c r="H283" s="223"/>
      <c r="I283" s="223"/>
    </row>
    <row r="284" spans="1:9">
      <c r="A284" s="1"/>
      <c r="B284" s="1"/>
      <c r="C284" s="1"/>
      <c r="D284" s="223"/>
      <c r="E284" s="223"/>
      <c r="F284" s="223"/>
      <c r="G284" s="223"/>
      <c r="H284" s="223"/>
      <c r="I284" s="223"/>
    </row>
    <row r="285" spans="1:9">
      <c r="A285" s="1"/>
      <c r="B285" s="1"/>
      <c r="C285" s="1"/>
      <c r="D285" s="223"/>
      <c r="E285" s="223"/>
      <c r="F285" s="223"/>
      <c r="G285" s="223"/>
      <c r="H285" s="223"/>
      <c r="I285" s="223"/>
    </row>
    <row r="286" spans="1:9">
      <c r="A286" s="1"/>
      <c r="B286" s="1"/>
      <c r="C286" s="1"/>
      <c r="D286" s="223"/>
      <c r="E286" s="223"/>
      <c r="F286" s="223"/>
      <c r="G286" s="223"/>
      <c r="H286" s="223"/>
      <c r="I286" s="223"/>
    </row>
    <row r="287" spans="1:9">
      <c r="A287" s="1"/>
      <c r="B287" s="1"/>
      <c r="C287" s="1"/>
      <c r="D287" s="223"/>
      <c r="E287" s="223"/>
      <c r="F287" s="223"/>
      <c r="G287" s="223"/>
      <c r="H287" s="223"/>
      <c r="I287" s="223"/>
    </row>
    <row r="288" spans="1:9">
      <c r="A288" s="1"/>
      <c r="B288" s="1"/>
      <c r="C288" s="1"/>
      <c r="D288" s="223"/>
      <c r="E288" s="223"/>
      <c r="F288" s="223"/>
      <c r="G288" s="223"/>
      <c r="H288" s="223"/>
      <c r="I288" s="223"/>
    </row>
    <row r="289" spans="1:9">
      <c r="A289" s="1"/>
      <c r="B289" s="1"/>
      <c r="C289" s="1"/>
      <c r="D289" s="223"/>
      <c r="E289" s="223"/>
      <c r="F289" s="223"/>
      <c r="G289" s="223"/>
      <c r="H289" s="223"/>
      <c r="I289" s="223"/>
    </row>
    <row r="290" spans="1:9">
      <c r="A290" s="1"/>
      <c r="B290" s="1"/>
      <c r="C290" s="1"/>
      <c r="D290" s="223"/>
      <c r="E290" s="223"/>
      <c r="F290" s="223"/>
      <c r="G290" s="223"/>
      <c r="H290" s="223"/>
      <c r="I290" s="223"/>
    </row>
    <row r="291" spans="1:9">
      <c r="A291" s="1"/>
      <c r="B291" s="1"/>
      <c r="C291" s="1"/>
      <c r="D291" s="223"/>
      <c r="E291" s="223"/>
      <c r="F291" s="223"/>
      <c r="G291" s="223"/>
      <c r="H291" s="223"/>
      <c r="I291" s="223"/>
    </row>
    <row r="292" spans="1:9">
      <c r="A292" s="1"/>
      <c r="B292" s="1"/>
      <c r="C292" s="1"/>
      <c r="D292" s="223"/>
      <c r="E292" s="223"/>
      <c r="F292" s="223"/>
      <c r="G292" s="223"/>
      <c r="H292" s="223"/>
      <c r="I292" s="223"/>
    </row>
    <row r="293" spans="1:9">
      <c r="A293" s="1"/>
      <c r="B293" s="1"/>
      <c r="C293" s="1"/>
      <c r="D293" s="223"/>
      <c r="E293" s="223"/>
      <c r="F293" s="223"/>
      <c r="G293" s="223"/>
      <c r="H293" s="223"/>
      <c r="I293" s="223"/>
    </row>
    <row r="294" spans="1:9">
      <c r="A294" s="1"/>
      <c r="B294" s="1"/>
      <c r="C294" s="1"/>
      <c r="D294" s="223"/>
      <c r="E294" s="223"/>
      <c r="F294" s="223"/>
      <c r="G294" s="223"/>
      <c r="H294" s="223"/>
      <c r="I294" s="223"/>
    </row>
    <row r="295" spans="1:9">
      <c r="A295" s="1"/>
      <c r="B295" s="1"/>
      <c r="C295" s="1"/>
      <c r="D295" s="223"/>
      <c r="E295" s="223"/>
      <c r="F295" s="223"/>
      <c r="G295" s="223"/>
      <c r="H295" s="223"/>
      <c r="I295" s="223"/>
    </row>
    <row r="296" spans="1:9">
      <c r="A296" s="1"/>
      <c r="B296" s="1"/>
      <c r="C296" s="1"/>
      <c r="D296" s="223"/>
      <c r="E296" s="223"/>
      <c r="F296" s="223"/>
      <c r="G296" s="223"/>
      <c r="H296" s="223"/>
      <c r="I296" s="223"/>
    </row>
    <row r="297" spans="1:9">
      <c r="A297" s="1"/>
      <c r="B297" s="1"/>
      <c r="C297" s="1"/>
      <c r="D297" s="223"/>
      <c r="E297" s="223"/>
      <c r="F297" s="223"/>
      <c r="G297" s="223"/>
      <c r="H297" s="223"/>
      <c r="I297" s="223"/>
    </row>
    <row r="298" spans="1:9">
      <c r="A298" s="1"/>
      <c r="B298" s="1"/>
      <c r="C298" s="1"/>
      <c r="D298" s="223"/>
      <c r="E298" s="223"/>
      <c r="F298" s="223"/>
      <c r="G298" s="223"/>
      <c r="H298" s="223"/>
      <c r="I298" s="223"/>
    </row>
    <row r="299" spans="1:9">
      <c r="A299" s="1"/>
      <c r="B299" s="1"/>
      <c r="C299" s="1"/>
      <c r="D299" s="223"/>
      <c r="E299" s="223"/>
      <c r="F299" s="223"/>
      <c r="G299" s="223"/>
      <c r="H299" s="223"/>
      <c r="I299" s="223"/>
    </row>
    <row r="300" spans="1:9">
      <c r="A300" s="1"/>
      <c r="B300" s="1"/>
      <c r="C300" s="1"/>
      <c r="D300" s="223"/>
      <c r="E300" s="223"/>
      <c r="F300" s="223"/>
      <c r="G300" s="223"/>
      <c r="H300" s="223"/>
      <c r="I300" s="223"/>
    </row>
    <row r="301" spans="1:9">
      <c r="A301" s="1"/>
      <c r="B301" s="1"/>
      <c r="C301" s="1"/>
      <c r="D301" s="223"/>
      <c r="E301" s="223"/>
      <c r="F301" s="223"/>
      <c r="G301" s="223"/>
      <c r="H301" s="223"/>
      <c r="I301" s="223"/>
    </row>
    <row r="302" spans="1:9">
      <c r="A302" s="1"/>
      <c r="B302" s="1"/>
      <c r="C302" s="1"/>
      <c r="D302" s="223"/>
      <c r="E302" s="223"/>
      <c r="F302" s="223"/>
      <c r="G302" s="223"/>
      <c r="H302" s="223"/>
      <c r="I302" s="223"/>
    </row>
    <row r="303" spans="1:9">
      <c r="A303" s="1"/>
      <c r="B303" s="1"/>
      <c r="C303" s="1"/>
      <c r="D303" s="223"/>
      <c r="E303" s="223"/>
      <c r="F303" s="223"/>
      <c r="G303" s="223"/>
      <c r="H303" s="223"/>
      <c r="I303" s="223"/>
    </row>
    <row r="304" spans="1:9">
      <c r="A304" s="1"/>
      <c r="B304" s="1"/>
      <c r="C304" s="1"/>
      <c r="D304" s="223"/>
      <c r="E304" s="223"/>
      <c r="F304" s="223"/>
      <c r="G304" s="223"/>
      <c r="H304" s="223"/>
      <c r="I304" s="223"/>
    </row>
    <row r="305" spans="1:9">
      <c r="A305" s="1"/>
      <c r="B305" s="1"/>
      <c r="C305" s="1"/>
      <c r="D305" s="223"/>
      <c r="E305" s="223"/>
      <c r="F305" s="223"/>
      <c r="G305" s="223"/>
      <c r="H305" s="223"/>
      <c r="I305" s="223"/>
    </row>
    <row r="306" spans="1:9">
      <c r="A306" s="1"/>
      <c r="B306" s="1"/>
      <c r="C306" s="1"/>
      <c r="D306" s="223"/>
      <c r="E306" s="223"/>
      <c r="F306" s="223"/>
      <c r="G306" s="223"/>
      <c r="H306" s="223"/>
      <c r="I306" s="223"/>
    </row>
    <row r="307" spans="1:9">
      <c r="A307" s="1"/>
      <c r="B307" s="1"/>
      <c r="C307" s="1"/>
      <c r="D307" s="223"/>
      <c r="E307" s="223"/>
      <c r="F307" s="223"/>
      <c r="G307" s="223"/>
      <c r="H307" s="223"/>
      <c r="I307" s="223"/>
    </row>
    <row r="308" spans="1:9">
      <c r="A308" s="1"/>
      <c r="B308" s="1"/>
      <c r="C308" s="1"/>
      <c r="D308" s="223"/>
      <c r="E308" s="223"/>
      <c r="F308" s="223"/>
      <c r="G308" s="223"/>
      <c r="H308" s="223"/>
      <c r="I308" s="223"/>
    </row>
    <row r="309" spans="1:9">
      <c r="A309" s="1"/>
      <c r="B309" s="1"/>
      <c r="C309" s="1"/>
      <c r="D309" s="223"/>
      <c r="E309" s="223"/>
      <c r="F309" s="223"/>
      <c r="G309" s="223"/>
      <c r="H309" s="223"/>
      <c r="I309" s="223"/>
    </row>
    <row r="310" spans="1:9">
      <c r="A310" s="1"/>
      <c r="B310" s="1"/>
      <c r="C310" s="1"/>
      <c r="D310" s="223"/>
      <c r="E310" s="223"/>
      <c r="F310" s="223"/>
      <c r="G310" s="223"/>
      <c r="H310" s="223"/>
      <c r="I310" s="223"/>
    </row>
    <row r="311" spans="1:9">
      <c r="A311" s="1"/>
      <c r="B311" s="1"/>
      <c r="C311" s="1"/>
      <c r="D311" s="223"/>
      <c r="E311" s="223"/>
      <c r="F311" s="223"/>
      <c r="G311" s="223"/>
      <c r="H311" s="223"/>
      <c r="I311" s="223"/>
    </row>
    <row r="312" spans="1:9">
      <c r="A312" s="1"/>
      <c r="B312" s="1"/>
      <c r="C312" s="1"/>
      <c r="D312" s="223"/>
      <c r="E312" s="223"/>
      <c r="F312" s="223"/>
      <c r="G312" s="223"/>
      <c r="H312" s="223"/>
      <c r="I312" s="223"/>
    </row>
    <row r="313" spans="1:9">
      <c r="A313" s="1"/>
      <c r="B313" s="1"/>
      <c r="C313" s="1"/>
      <c r="D313" s="223"/>
      <c r="E313" s="223"/>
      <c r="F313" s="223"/>
      <c r="G313" s="223"/>
      <c r="H313" s="223"/>
      <c r="I313" s="223"/>
    </row>
    <row r="314" spans="1:9">
      <c r="A314" s="1"/>
      <c r="B314" s="1"/>
      <c r="C314" s="1"/>
      <c r="D314" s="223"/>
      <c r="E314" s="223"/>
      <c r="F314" s="223"/>
      <c r="G314" s="223"/>
      <c r="H314" s="223"/>
      <c r="I314" s="223"/>
    </row>
    <row r="315" spans="1:9">
      <c r="A315" s="1"/>
      <c r="B315" s="1"/>
      <c r="C315" s="1"/>
      <c r="D315" s="223"/>
      <c r="E315" s="223"/>
      <c r="F315" s="223"/>
      <c r="G315" s="223"/>
      <c r="H315" s="223"/>
      <c r="I315" s="223"/>
    </row>
    <row r="316" spans="1:9">
      <c r="A316" s="1"/>
      <c r="B316" s="1"/>
      <c r="C316" s="1"/>
      <c r="D316" s="223"/>
      <c r="E316" s="223"/>
      <c r="F316" s="223"/>
      <c r="G316" s="223"/>
      <c r="H316" s="223"/>
      <c r="I316" s="223"/>
    </row>
    <row r="317" spans="1:9">
      <c r="A317" s="1"/>
      <c r="B317" s="1"/>
      <c r="C317" s="1"/>
      <c r="D317" s="223"/>
      <c r="E317" s="223"/>
      <c r="F317" s="223"/>
      <c r="G317" s="223"/>
      <c r="H317" s="223"/>
      <c r="I317" s="223"/>
    </row>
    <row r="318" spans="1:9">
      <c r="A318" s="1"/>
      <c r="B318" s="1"/>
      <c r="C318" s="1"/>
      <c r="D318" s="223"/>
      <c r="E318" s="223"/>
      <c r="F318" s="223"/>
      <c r="G318" s="223"/>
      <c r="H318" s="223"/>
      <c r="I318" s="223"/>
    </row>
    <row r="319" spans="1:9">
      <c r="A319" s="1"/>
      <c r="B319" s="1"/>
      <c r="C319" s="1"/>
      <c r="D319" s="223"/>
      <c r="E319" s="223"/>
      <c r="F319" s="223"/>
      <c r="G319" s="223"/>
      <c r="H319" s="223"/>
      <c r="I319" s="223"/>
    </row>
    <row r="320" spans="1:9">
      <c r="A320" s="1"/>
      <c r="B320" s="1"/>
      <c r="C320" s="1"/>
      <c r="D320" s="223"/>
      <c r="E320" s="223"/>
      <c r="F320" s="223"/>
      <c r="G320" s="223"/>
      <c r="H320" s="223"/>
      <c r="I320" s="223"/>
    </row>
    <row r="321" spans="1:9">
      <c r="A321" s="1"/>
      <c r="B321" s="1"/>
      <c r="C321" s="1"/>
      <c r="D321" s="223"/>
      <c r="E321" s="223"/>
      <c r="F321" s="223"/>
      <c r="G321" s="223"/>
      <c r="H321" s="223"/>
      <c r="I321" s="223"/>
    </row>
    <row r="322" spans="1:9">
      <c r="A322" s="1"/>
      <c r="B322" s="1"/>
      <c r="C322" s="1"/>
      <c r="D322" s="223"/>
      <c r="E322" s="223"/>
      <c r="F322" s="223"/>
      <c r="G322" s="223"/>
      <c r="H322" s="223"/>
      <c r="I322" s="223"/>
    </row>
    <row r="323" spans="1:9">
      <c r="A323" s="1"/>
      <c r="B323" s="1"/>
      <c r="C323" s="1"/>
      <c r="D323" s="223"/>
      <c r="E323" s="223"/>
      <c r="F323" s="223"/>
      <c r="G323" s="223"/>
      <c r="H323" s="223"/>
      <c r="I323" s="223"/>
    </row>
    <row r="324" spans="1:9">
      <c r="A324" s="1"/>
      <c r="B324" s="1"/>
      <c r="C324" s="1"/>
      <c r="D324" s="223"/>
      <c r="E324" s="223"/>
      <c r="F324" s="223"/>
      <c r="G324" s="223"/>
      <c r="H324" s="223"/>
      <c r="I324" s="223"/>
    </row>
    <row r="325" spans="1:9">
      <c r="A325" s="1"/>
      <c r="B325" s="1"/>
      <c r="C325" s="1"/>
      <c r="D325" s="223"/>
      <c r="E325" s="223"/>
      <c r="F325" s="223"/>
      <c r="G325" s="223"/>
      <c r="H325" s="223"/>
      <c r="I325" s="223"/>
    </row>
    <row r="326" spans="1:9">
      <c r="A326" s="1"/>
      <c r="B326" s="1"/>
      <c r="C326" s="1"/>
      <c r="D326" s="223"/>
      <c r="E326" s="223"/>
      <c r="F326" s="223"/>
      <c r="G326" s="223"/>
      <c r="H326" s="223"/>
      <c r="I326" s="223"/>
    </row>
    <row r="327" spans="1:9">
      <c r="A327" s="1"/>
      <c r="B327" s="1"/>
      <c r="C327" s="1"/>
      <c r="D327" s="223"/>
      <c r="E327" s="223"/>
      <c r="F327" s="223"/>
      <c r="G327" s="223"/>
      <c r="H327" s="223"/>
      <c r="I327" s="223"/>
    </row>
    <row r="328" spans="1:9">
      <c r="A328" s="1"/>
      <c r="B328" s="1"/>
      <c r="C328" s="1"/>
      <c r="D328" s="223"/>
      <c r="E328" s="223"/>
      <c r="F328" s="223"/>
      <c r="G328" s="223"/>
      <c r="H328" s="223"/>
      <c r="I328" s="223"/>
    </row>
    <row r="329" spans="1:9">
      <c r="A329" s="1"/>
      <c r="B329" s="1"/>
      <c r="C329" s="1"/>
      <c r="D329" s="223"/>
      <c r="E329" s="223"/>
      <c r="F329" s="223"/>
      <c r="G329" s="223"/>
      <c r="H329" s="223"/>
      <c r="I329" s="223"/>
    </row>
    <row r="330" spans="1:9">
      <c r="A330" s="1"/>
      <c r="B330" s="1"/>
      <c r="C330" s="1"/>
      <c r="D330" s="223"/>
      <c r="E330" s="223"/>
      <c r="F330" s="223"/>
      <c r="G330" s="223"/>
      <c r="H330" s="223"/>
      <c r="I330" s="223"/>
    </row>
    <row r="331" spans="1:9">
      <c r="A331" s="1"/>
      <c r="B331" s="1"/>
      <c r="C331" s="1"/>
      <c r="D331" s="223"/>
      <c r="E331" s="223"/>
      <c r="F331" s="223"/>
      <c r="G331" s="223"/>
      <c r="H331" s="223"/>
      <c r="I331" s="223"/>
    </row>
    <row r="332" spans="1:9">
      <c r="A332" s="1"/>
      <c r="B332" s="1"/>
      <c r="C332" s="1"/>
      <c r="D332" s="223"/>
      <c r="E332" s="223"/>
      <c r="F332" s="223"/>
      <c r="G332" s="223"/>
      <c r="H332" s="223"/>
      <c r="I332" s="223"/>
    </row>
    <row r="333" spans="1:9">
      <c r="A333" s="1"/>
      <c r="B333" s="1"/>
      <c r="C333" s="1"/>
      <c r="D333" s="223"/>
      <c r="E333" s="223"/>
      <c r="F333" s="223"/>
      <c r="G333" s="223"/>
      <c r="H333" s="223"/>
      <c r="I333" s="223"/>
    </row>
    <row r="334" spans="1:9">
      <c r="A334" s="1"/>
      <c r="B334" s="1"/>
      <c r="C334" s="1"/>
      <c r="D334" s="223"/>
      <c r="E334" s="223"/>
      <c r="F334" s="223"/>
      <c r="G334" s="223"/>
      <c r="H334" s="223"/>
      <c r="I334" s="223"/>
    </row>
    <row r="335" spans="1:9">
      <c r="A335" s="1"/>
      <c r="B335" s="1"/>
      <c r="C335" s="1"/>
      <c r="D335" s="223"/>
      <c r="E335" s="223"/>
      <c r="F335" s="223"/>
      <c r="G335" s="223"/>
      <c r="H335" s="223"/>
      <c r="I335" s="223"/>
    </row>
    <row r="336" spans="1:9">
      <c r="A336" s="1"/>
      <c r="B336" s="1"/>
      <c r="C336" s="1"/>
      <c r="D336" s="223"/>
      <c r="E336" s="223"/>
      <c r="F336" s="223"/>
      <c r="G336" s="223"/>
      <c r="H336" s="223"/>
      <c r="I336" s="223"/>
    </row>
    <row r="337" spans="1:9">
      <c r="A337" s="1"/>
      <c r="B337" s="1"/>
      <c r="C337" s="1"/>
      <c r="D337" s="223"/>
      <c r="E337" s="223"/>
      <c r="F337" s="223"/>
      <c r="G337" s="223"/>
      <c r="H337" s="223"/>
      <c r="I337" s="223"/>
    </row>
    <row r="338" spans="1:9">
      <c r="A338" s="1"/>
      <c r="B338" s="1"/>
      <c r="C338" s="1"/>
      <c r="D338" s="223"/>
      <c r="E338" s="223"/>
      <c r="F338" s="223"/>
      <c r="G338" s="223"/>
      <c r="H338" s="223"/>
      <c r="I338" s="223"/>
    </row>
    <row r="339" spans="1:9">
      <c r="A339" s="1"/>
      <c r="B339" s="1"/>
      <c r="C339" s="1"/>
      <c r="D339" s="223"/>
      <c r="E339" s="223"/>
      <c r="F339" s="223"/>
      <c r="G339" s="223"/>
      <c r="H339" s="223"/>
      <c r="I339" s="223"/>
    </row>
    <row r="340" spans="1:9">
      <c r="A340" s="1"/>
      <c r="B340" s="1"/>
      <c r="C340" s="1"/>
      <c r="D340" s="223"/>
      <c r="E340" s="223"/>
      <c r="F340" s="223"/>
      <c r="G340" s="223"/>
      <c r="H340" s="223"/>
      <c r="I340" s="223"/>
    </row>
    <row r="341" spans="1:9">
      <c r="A341" s="1"/>
      <c r="B341" s="1"/>
      <c r="C341" s="1"/>
      <c r="D341" s="223"/>
      <c r="E341" s="223"/>
      <c r="F341" s="223"/>
      <c r="G341" s="223"/>
      <c r="H341" s="223"/>
      <c r="I341" s="223"/>
    </row>
    <row r="342" spans="1:9">
      <c r="A342" s="1"/>
      <c r="B342" s="1"/>
      <c r="C342" s="1"/>
      <c r="D342" s="223"/>
      <c r="E342" s="223"/>
      <c r="F342" s="223"/>
      <c r="G342" s="223"/>
      <c r="H342" s="223"/>
      <c r="I342" s="223"/>
    </row>
    <row r="343" spans="1:9">
      <c r="A343" s="1"/>
      <c r="B343" s="1"/>
      <c r="C343" s="1"/>
      <c r="D343" s="223"/>
      <c r="E343" s="223"/>
      <c r="F343" s="223"/>
      <c r="G343" s="223"/>
      <c r="H343" s="223"/>
      <c r="I343" s="223"/>
    </row>
    <row r="344" spans="1:9">
      <c r="A344" s="1"/>
      <c r="B344" s="1"/>
      <c r="C344" s="1"/>
      <c r="D344" s="223"/>
      <c r="E344" s="223"/>
      <c r="F344" s="223"/>
      <c r="G344" s="223"/>
      <c r="H344" s="223"/>
      <c r="I344" s="223"/>
    </row>
    <row r="345" spans="1:9">
      <c r="A345" s="1"/>
      <c r="B345" s="1"/>
      <c r="C345" s="1"/>
      <c r="D345" s="223"/>
      <c r="E345" s="223"/>
      <c r="F345" s="223"/>
      <c r="G345" s="223"/>
      <c r="H345" s="223"/>
      <c r="I345" s="223"/>
    </row>
    <row r="346" spans="1:9">
      <c r="A346" s="1"/>
      <c r="B346" s="1"/>
      <c r="C346" s="1"/>
      <c r="D346" s="223"/>
      <c r="E346" s="223"/>
      <c r="F346" s="223"/>
      <c r="G346" s="223"/>
      <c r="H346" s="223"/>
      <c r="I346" s="223"/>
    </row>
    <row r="347" spans="1:9">
      <c r="A347" s="1"/>
      <c r="B347" s="1"/>
      <c r="C347" s="1"/>
      <c r="D347" s="223"/>
      <c r="E347" s="223"/>
      <c r="F347" s="223"/>
      <c r="G347" s="223"/>
      <c r="H347" s="223"/>
      <c r="I347" s="223"/>
    </row>
    <row r="348" spans="1:9">
      <c r="A348" s="1"/>
      <c r="B348" s="1"/>
      <c r="C348" s="1"/>
      <c r="D348" s="223"/>
      <c r="E348" s="223"/>
      <c r="F348" s="223"/>
      <c r="G348" s="223"/>
      <c r="H348" s="223"/>
      <c r="I348" s="223"/>
    </row>
    <row r="349" spans="1:9">
      <c r="A349" s="1"/>
      <c r="B349" s="1"/>
      <c r="C349" s="1"/>
      <c r="D349" s="223"/>
      <c r="E349" s="223"/>
      <c r="F349" s="223"/>
      <c r="G349" s="223"/>
      <c r="H349" s="223"/>
      <c r="I349" s="223"/>
    </row>
    <row r="350" spans="1:9">
      <c r="A350" s="1"/>
      <c r="B350" s="1"/>
      <c r="C350" s="1"/>
      <c r="D350" s="223"/>
      <c r="E350" s="223"/>
      <c r="F350" s="223"/>
      <c r="G350" s="223"/>
      <c r="H350" s="223"/>
      <c r="I350" s="223"/>
    </row>
    <row r="351" spans="1:9">
      <c r="A351" s="1"/>
      <c r="B351" s="1"/>
      <c r="C351" s="1"/>
      <c r="D351" s="223"/>
      <c r="E351" s="223"/>
      <c r="F351" s="223"/>
      <c r="G351" s="223"/>
      <c r="H351" s="223"/>
      <c r="I351" s="223"/>
    </row>
    <row r="352" spans="1:9">
      <c r="A352" s="1"/>
      <c r="B352" s="1"/>
      <c r="C352" s="1"/>
      <c r="D352" s="223"/>
      <c r="E352" s="223"/>
      <c r="F352" s="223"/>
      <c r="G352" s="223"/>
      <c r="H352" s="223"/>
      <c r="I352" s="223"/>
    </row>
    <row r="353" spans="1:9">
      <c r="A353" s="1"/>
      <c r="B353" s="1"/>
      <c r="C353" s="1"/>
      <c r="D353" s="223"/>
      <c r="E353" s="223"/>
      <c r="F353" s="223"/>
      <c r="G353" s="223"/>
      <c r="H353" s="223"/>
      <c r="I353" s="223"/>
    </row>
    <row r="354" spans="1:9">
      <c r="A354" s="1"/>
      <c r="B354" s="1"/>
      <c r="C354" s="1"/>
      <c r="D354" s="223"/>
      <c r="E354" s="223"/>
      <c r="F354" s="223"/>
      <c r="G354" s="223"/>
      <c r="H354" s="223"/>
      <c r="I354" s="223"/>
    </row>
    <row r="355" spans="1:9">
      <c r="A355" s="1"/>
      <c r="B355" s="1"/>
      <c r="C355" s="1"/>
      <c r="D355" s="223"/>
      <c r="E355" s="223"/>
      <c r="F355" s="223"/>
      <c r="G355" s="223"/>
      <c r="H355" s="223"/>
      <c r="I355" s="223"/>
    </row>
    <row r="356" spans="1:9">
      <c r="A356" s="1"/>
      <c r="B356" s="1"/>
      <c r="C356" s="1"/>
      <c r="D356" s="223"/>
      <c r="E356" s="223"/>
      <c r="F356" s="223"/>
      <c r="G356" s="223"/>
      <c r="H356" s="223"/>
      <c r="I356" s="223"/>
    </row>
    <row r="357" spans="1:9">
      <c r="A357" s="1"/>
      <c r="B357" s="1"/>
      <c r="C357" s="1"/>
      <c r="D357" s="223"/>
      <c r="E357" s="223"/>
      <c r="F357" s="223"/>
      <c r="G357" s="223"/>
      <c r="H357" s="223"/>
      <c r="I357" s="223"/>
    </row>
    <row r="358" spans="1:9">
      <c r="A358" s="1"/>
      <c r="B358" s="1"/>
      <c r="C358" s="1"/>
      <c r="D358" s="223"/>
      <c r="E358" s="223"/>
      <c r="F358" s="223"/>
      <c r="G358" s="223"/>
      <c r="H358" s="223"/>
      <c r="I358" s="223"/>
    </row>
    <row r="359" spans="1:9">
      <c r="A359" s="1"/>
      <c r="B359" s="1"/>
      <c r="C359" s="1"/>
      <c r="D359" s="223"/>
      <c r="E359" s="223"/>
      <c r="F359" s="223"/>
      <c r="G359" s="223"/>
      <c r="H359" s="223"/>
      <c r="I359" s="223"/>
    </row>
    <row r="360" spans="1:9">
      <c r="A360" s="1"/>
      <c r="B360" s="1"/>
      <c r="C360" s="1"/>
      <c r="D360" s="223"/>
      <c r="E360" s="223"/>
      <c r="F360" s="223"/>
      <c r="G360" s="223"/>
      <c r="H360" s="223"/>
      <c r="I360" s="223"/>
    </row>
    <row r="361" spans="1:9">
      <c r="A361" s="1"/>
      <c r="B361" s="1"/>
      <c r="C361" s="1"/>
      <c r="D361" s="223"/>
      <c r="E361" s="223"/>
      <c r="F361" s="223"/>
      <c r="G361" s="223"/>
      <c r="H361" s="223"/>
      <c r="I361" s="223"/>
    </row>
    <row r="362" spans="1:9">
      <c r="A362" s="1"/>
      <c r="B362" s="1"/>
      <c r="C362" s="1"/>
      <c r="D362" s="223"/>
      <c r="E362" s="223"/>
      <c r="F362" s="223"/>
      <c r="G362" s="223"/>
      <c r="H362" s="223"/>
      <c r="I362" s="223"/>
    </row>
    <row r="363" spans="1:9">
      <c r="A363" s="1"/>
      <c r="B363" s="1"/>
      <c r="C363" s="1"/>
      <c r="D363" s="223"/>
      <c r="E363" s="223"/>
      <c r="F363" s="223"/>
      <c r="G363" s="223"/>
      <c r="H363" s="223"/>
      <c r="I363" s="223"/>
    </row>
    <row r="364" spans="1:9">
      <c r="A364" s="1"/>
      <c r="B364" s="1"/>
      <c r="C364" s="1"/>
      <c r="D364" s="223"/>
      <c r="E364" s="223"/>
      <c r="F364" s="223"/>
      <c r="G364" s="223"/>
      <c r="H364" s="223"/>
      <c r="I364" s="223"/>
    </row>
    <row r="365" spans="1:9">
      <c r="A365" s="1"/>
      <c r="B365" s="1"/>
      <c r="C365" s="1"/>
      <c r="D365" s="223"/>
      <c r="E365" s="223"/>
      <c r="F365" s="223"/>
      <c r="G365" s="223"/>
      <c r="H365" s="223"/>
      <c r="I365" s="223"/>
    </row>
    <row r="366" spans="1:9">
      <c r="A366" s="1"/>
      <c r="B366" s="1"/>
      <c r="C366" s="1"/>
      <c r="D366" s="223"/>
      <c r="E366" s="223"/>
      <c r="F366" s="223"/>
      <c r="G366" s="223"/>
      <c r="H366" s="223"/>
      <c r="I366" s="223"/>
    </row>
    <row r="367" spans="1:9">
      <c r="A367" s="1"/>
      <c r="B367" s="1"/>
      <c r="C367" s="1"/>
      <c r="D367" s="223"/>
      <c r="E367" s="223"/>
      <c r="F367" s="223"/>
      <c r="G367" s="223"/>
      <c r="H367" s="223"/>
      <c r="I367" s="223"/>
    </row>
    <row r="368" spans="1:9">
      <c r="A368" s="1"/>
      <c r="B368" s="1"/>
      <c r="C368" s="1"/>
      <c r="D368" s="223"/>
      <c r="E368" s="223"/>
      <c r="F368" s="223"/>
      <c r="G368" s="223"/>
      <c r="H368" s="223"/>
      <c r="I368" s="223"/>
    </row>
    <row r="369" spans="1:9">
      <c r="A369" s="1"/>
      <c r="B369" s="1"/>
      <c r="C369" s="1"/>
      <c r="D369" s="223"/>
      <c r="E369" s="223"/>
      <c r="F369" s="223"/>
      <c r="G369" s="223"/>
      <c r="H369" s="223"/>
      <c r="I369" s="223"/>
    </row>
    <row r="370" spans="1:9">
      <c r="A370" s="1"/>
      <c r="B370" s="1"/>
      <c r="C370" s="1"/>
      <c r="D370" s="223"/>
      <c r="E370" s="223"/>
      <c r="F370" s="223"/>
      <c r="G370" s="223"/>
      <c r="H370" s="223"/>
      <c r="I370" s="223"/>
    </row>
    <row r="371" spans="1:9">
      <c r="A371" s="1"/>
      <c r="B371" s="1"/>
      <c r="C371" s="1"/>
      <c r="D371" s="223"/>
      <c r="E371" s="223"/>
      <c r="F371" s="223"/>
      <c r="G371" s="223"/>
      <c r="H371" s="223"/>
      <c r="I371" s="223"/>
    </row>
    <row r="372" spans="1:9">
      <c r="A372" s="1"/>
      <c r="B372" s="1"/>
      <c r="C372" s="1"/>
      <c r="D372" s="223"/>
      <c r="E372" s="223"/>
      <c r="F372" s="223"/>
      <c r="G372" s="223"/>
      <c r="H372" s="223"/>
      <c r="I372" s="223"/>
    </row>
    <row r="373" spans="1:9">
      <c r="A373" s="1"/>
      <c r="B373" s="1"/>
      <c r="C373" s="1"/>
      <c r="D373" s="223"/>
      <c r="E373" s="223"/>
      <c r="F373" s="223"/>
      <c r="G373" s="223"/>
      <c r="H373" s="223"/>
      <c r="I373" s="223"/>
    </row>
    <row r="374" spans="1:9">
      <c r="A374" s="1"/>
      <c r="B374" s="1"/>
      <c r="C374" s="1"/>
      <c r="D374" s="223"/>
      <c r="E374" s="223"/>
      <c r="F374" s="223"/>
      <c r="G374" s="223"/>
      <c r="H374" s="223"/>
      <c r="I374" s="223"/>
    </row>
    <row r="375" spans="1:9">
      <c r="A375" s="1"/>
      <c r="B375" s="1"/>
      <c r="C375" s="1"/>
      <c r="D375" s="223"/>
      <c r="E375" s="223"/>
      <c r="F375" s="223"/>
      <c r="G375" s="223"/>
      <c r="H375" s="223"/>
      <c r="I375" s="223"/>
    </row>
    <row r="376" spans="1:9">
      <c r="A376" s="1"/>
      <c r="B376" s="1"/>
      <c r="C376" s="1"/>
      <c r="D376" s="223"/>
      <c r="E376" s="223"/>
      <c r="F376" s="223"/>
      <c r="G376" s="223"/>
      <c r="H376" s="223"/>
      <c r="I376" s="223"/>
    </row>
    <row r="377" spans="1:9">
      <c r="A377" s="1"/>
      <c r="B377" s="1"/>
      <c r="C377" s="1"/>
      <c r="D377" s="223"/>
      <c r="E377" s="223"/>
      <c r="F377" s="223"/>
      <c r="G377" s="223"/>
      <c r="H377" s="223"/>
      <c r="I377" s="223"/>
    </row>
    <row r="378" spans="1:9">
      <c r="A378" s="1"/>
      <c r="B378" s="1"/>
      <c r="C378" s="1"/>
      <c r="D378" s="223"/>
      <c r="E378" s="223"/>
      <c r="F378" s="223"/>
      <c r="G378" s="223"/>
      <c r="H378" s="223"/>
      <c r="I378" s="223"/>
    </row>
    <row r="379" spans="1:9">
      <c r="A379" s="1"/>
      <c r="B379" s="1"/>
      <c r="C379" s="1"/>
      <c r="D379" s="223"/>
      <c r="E379" s="223"/>
      <c r="F379" s="223"/>
      <c r="G379" s="223"/>
      <c r="H379" s="223"/>
      <c r="I379" s="223"/>
    </row>
    <row r="380" spans="1:9">
      <c r="A380" s="1"/>
      <c r="B380" s="1"/>
      <c r="C380" s="1"/>
      <c r="D380" s="223"/>
      <c r="E380" s="223"/>
      <c r="F380" s="223"/>
      <c r="G380" s="223"/>
      <c r="H380" s="223"/>
      <c r="I380" s="223"/>
    </row>
    <row r="381" spans="1:9">
      <c r="A381" s="1"/>
      <c r="B381" s="1"/>
      <c r="C381" s="1"/>
      <c r="D381" s="223"/>
      <c r="E381" s="223"/>
      <c r="F381" s="223"/>
      <c r="G381" s="223"/>
      <c r="H381" s="223"/>
      <c r="I381" s="223"/>
    </row>
    <row r="382" spans="1:9">
      <c r="A382" s="1"/>
      <c r="B382" s="1"/>
      <c r="C382" s="1"/>
      <c r="D382" s="223"/>
      <c r="E382" s="223"/>
      <c r="F382" s="223"/>
      <c r="G382" s="223"/>
      <c r="H382" s="223"/>
      <c r="I382" s="223"/>
    </row>
    <row r="383" spans="1:9">
      <c r="A383" s="1"/>
      <c r="B383" s="1"/>
      <c r="C383" s="1"/>
      <c r="D383" s="223"/>
      <c r="E383" s="223"/>
      <c r="F383" s="223"/>
      <c r="G383" s="223"/>
      <c r="H383" s="223"/>
      <c r="I383" s="223"/>
    </row>
    <row r="384" spans="1:9">
      <c r="A384" s="1"/>
      <c r="B384" s="1"/>
      <c r="C384" s="1"/>
      <c r="D384" s="223"/>
      <c r="E384" s="223"/>
      <c r="F384" s="223"/>
      <c r="G384" s="223"/>
      <c r="H384" s="223"/>
      <c r="I384" s="223"/>
    </row>
    <row r="385" spans="1:9">
      <c r="A385" s="1"/>
      <c r="B385" s="1"/>
      <c r="C385" s="1"/>
      <c r="D385" s="223"/>
      <c r="E385" s="223"/>
      <c r="F385" s="223"/>
      <c r="G385" s="223"/>
      <c r="H385" s="223"/>
      <c r="I385" s="223"/>
    </row>
    <row r="386" spans="1:9">
      <c r="A386" s="1"/>
      <c r="B386" s="1"/>
      <c r="C386" s="1"/>
      <c r="D386" s="223"/>
      <c r="E386" s="223"/>
      <c r="F386" s="223"/>
      <c r="G386" s="223"/>
      <c r="H386" s="223"/>
      <c r="I386" s="223"/>
    </row>
    <row r="387" spans="1:9">
      <c r="A387" s="1"/>
      <c r="B387" s="1"/>
      <c r="C387" s="1"/>
      <c r="D387" s="223"/>
      <c r="E387" s="223"/>
      <c r="F387" s="223"/>
      <c r="G387" s="223"/>
      <c r="H387" s="223"/>
      <c r="I387" s="223"/>
    </row>
    <row r="388" spans="1:9">
      <c r="A388" s="1"/>
      <c r="B388" s="1"/>
      <c r="C388" s="1"/>
      <c r="D388" s="223"/>
      <c r="E388" s="223"/>
      <c r="F388" s="223"/>
      <c r="G388" s="223"/>
      <c r="H388" s="223"/>
      <c r="I388" s="223"/>
    </row>
    <row r="389" spans="1:9">
      <c r="A389" s="1"/>
      <c r="B389" s="1"/>
      <c r="C389" s="1"/>
      <c r="D389" s="223"/>
      <c r="E389" s="223"/>
      <c r="F389" s="223"/>
      <c r="G389" s="223"/>
      <c r="H389" s="223"/>
      <c r="I389" s="223"/>
    </row>
    <row r="390" spans="1:9">
      <c r="A390" s="1"/>
      <c r="B390" s="1"/>
      <c r="C390" s="1"/>
      <c r="D390" s="223"/>
      <c r="E390" s="223"/>
      <c r="F390" s="223"/>
      <c r="G390" s="223"/>
      <c r="H390" s="223"/>
      <c r="I390" s="223"/>
    </row>
    <row r="391" spans="1:9">
      <c r="A391" s="1"/>
      <c r="B391" s="1"/>
      <c r="C391" s="1"/>
      <c r="D391" s="223"/>
      <c r="E391" s="223"/>
      <c r="F391" s="223"/>
      <c r="G391" s="223"/>
      <c r="H391" s="223"/>
      <c r="I391" s="223"/>
    </row>
    <row r="392" spans="1:9">
      <c r="A392" s="1"/>
      <c r="B392" s="1"/>
      <c r="C392" s="1"/>
      <c r="D392" s="223"/>
      <c r="E392" s="223"/>
      <c r="F392" s="223"/>
      <c r="G392" s="223"/>
      <c r="H392" s="223"/>
      <c r="I392" s="223"/>
    </row>
    <row r="393" spans="1:9">
      <c r="A393" s="1"/>
      <c r="B393" s="1"/>
      <c r="C393" s="1"/>
      <c r="D393" s="223"/>
      <c r="E393" s="223"/>
      <c r="F393" s="223"/>
      <c r="G393" s="223"/>
      <c r="H393" s="223"/>
      <c r="I393" s="223"/>
    </row>
    <row r="394" spans="1:9">
      <c r="A394" s="1"/>
      <c r="B394" s="1"/>
      <c r="C394" s="1"/>
      <c r="D394" s="223"/>
      <c r="E394" s="223"/>
      <c r="F394" s="223"/>
      <c r="G394" s="223"/>
      <c r="H394" s="223"/>
      <c r="I394" s="223"/>
    </row>
    <row r="395" spans="1:9">
      <c r="A395" s="1"/>
      <c r="B395" s="1"/>
      <c r="C395" s="1"/>
      <c r="D395" s="223"/>
      <c r="E395" s="223"/>
      <c r="F395" s="223"/>
      <c r="G395" s="223"/>
      <c r="H395" s="223"/>
      <c r="I395" s="223"/>
    </row>
    <row r="396" spans="1:9">
      <c r="A396" s="1"/>
      <c r="B396" s="1"/>
      <c r="C396" s="1"/>
      <c r="D396" s="223"/>
      <c r="E396" s="223"/>
      <c r="F396" s="223"/>
      <c r="G396" s="223"/>
      <c r="H396" s="223"/>
      <c r="I396" s="223"/>
    </row>
    <row r="397" spans="1:9">
      <c r="A397" s="1"/>
      <c r="B397" s="1"/>
      <c r="C397" s="1"/>
      <c r="D397" s="223"/>
      <c r="E397" s="223"/>
      <c r="F397" s="223"/>
      <c r="G397" s="223"/>
      <c r="H397" s="223"/>
      <c r="I397" s="223"/>
    </row>
    <row r="398" spans="1:9">
      <c r="A398" s="1"/>
      <c r="B398" s="1"/>
      <c r="C398" s="1"/>
      <c r="D398" s="223"/>
      <c r="E398" s="223"/>
      <c r="F398" s="223"/>
      <c r="G398" s="223"/>
      <c r="H398" s="223"/>
      <c r="I398" s="223"/>
    </row>
    <row r="399" spans="1:9">
      <c r="A399" s="1"/>
      <c r="B399" s="1"/>
      <c r="C399" s="1"/>
      <c r="D399" s="223"/>
      <c r="E399" s="223"/>
      <c r="F399" s="223"/>
      <c r="G399" s="223"/>
      <c r="H399" s="223"/>
      <c r="I399" s="223"/>
    </row>
    <row r="400" spans="1:9">
      <c r="A400" s="1"/>
      <c r="B400" s="1"/>
      <c r="C400" s="1"/>
      <c r="D400" s="223"/>
      <c r="E400" s="223"/>
      <c r="F400" s="223"/>
      <c r="G400" s="223"/>
      <c r="H400" s="223"/>
      <c r="I400" s="223"/>
    </row>
    <row r="401" spans="1:9">
      <c r="A401" s="1"/>
      <c r="B401" s="1"/>
      <c r="C401" s="1"/>
      <c r="D401" s="223"/>
      <c r="E401" s="223"/>
      <c r="F401" s="223"/>
      <c r="G401" s="223"/>
      <c r="H401" s="223"/>
      <c r="I401" s="223"/>
    </row>
    <row r="402" spans="1:9">
      <c r="A402" s="1"/>
      <c r="B402" s="1"/>
      <c r="C402" s="1"/>
      <c r="D402" s="223"/>
      <c r="E402" s="223"/>
      <c r="F402" s="223"/>
      <c r="G402" s="223"/>
      <c r="H402" s="223"/>
      <c r="I402" s="223"/>
    </row>
    <row r="403" spans="1:9">
      <c r="A403" s="1"/>
      <c r="B403" s="1"/>
      <c r="C403" s="1"/>
      <c r="D403" s="223"/>
      <c r="E403" s="223"/>
      <c r="F403" s="223"/>
      <c r="G403" s="223"/>
      <c r="H403" s="223"/>
      <c r="I403" s="223"/>
    </row>
    <row r="404" spans="1:9">
      <c r="A404" s="1"/>
      <c r="B404" s="1"/>
      <c r="C404" s="1"/>
      <c r="D404" s="223"/>
      <c r="E404" s="223"/>
      <c r="F404" s="223"/>
      <c r="G404" s="223"/>
      <c r="H404" s="223"/>
      <c r="I404" s="223"/>
    </row>
    <row r="405" spans="1:9">
      <c r="A405" s="1"/>
      <c r="B405" s="1"/>
      <c r="C405" s="1"/>
      <c r="D405" s="223"/>
      <c r="E405" s="223"/>
      <c r="F405" s="223"/>
      <c r="G405" s="223"/>
      <c r="H405" s="223"/>
      <c r="I405" s="223"/>
    </row>
    <row r="406" spans="1:9">
      <c r="A406" s="1"/>
      <c r="B406" s="1"/>
      <c r="C406" s="1"/>
      <c r="D406" s="223"/>
      <c r="E406" s="223"/>
      <c r="F406" s="223"/>
      <c r="G406" s="223"/>
      <c r="H406" s="223"/>
      <c r="I406" s="223"/>
    </row>
    <row r="407" spans="1:9">
      <c r="A407" s="1"/>
      <c r="B407" s="1"/>
      <c r="C407" s="1"/>
      <c r="D407" s="223"/>
      <c r="E407" s="223"/>
      <c r="F407" s="223"/>
      <c r="G407" s="223"/>
      <c r="H407" s="223"/>
      <c r="I407" s="223"/>
    </row>
    <row r="408" spans="1:9">
      <c r="A408" s="1"/>
      <c r="B408" s="1"/>
      <c r="C408" s="1"/>
      <c r="D408" s="223"/>
      <c r="E408" s="223"/>
      <c r="F408" s="223"/>
      <c r="G408" s="223"/>
      <c r="H408" s="223"/>
      <c r="I408" s="223"/>
    </row>
  </sheetData>
  <mergeCells count="7">
    <mergeCell ref="B5:I5"/>
    <mergeCell ref="A1:I1"/>
    <mergeCell ref="A2:I2"/>
    <mergeCell ref="A3:A4"/>
    <mergeCell ref="B3:B4"/>
    <mergeCell ref="C3:C4"/>
    <mergeCell ref="D3:I3"/>
  </mergeCells>
  <pageMargins left="0.7" right="0.7" top="0.75" bottom="0.75" header="0.3" footer="0.3"/>
  <pageSetup scale="6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1. Criminal Legislation</vt:lpstr>
      <vt:lpstr>2.Police </vt:lpstr>
      <vt:lpstr>3.Prosecution</vt:lpstr>
      <vt:lpstr>4.Legal Aid</vt:lpstr>
      <vt:lpstr>6. Penitentiary</vt:lpstr>
      <vt:lpstr>7. Prohabition</vt:lpstr>
      <vt:lpstr>8. Juvenile Justice </vt:lpstr>
      <vt:lpstr>9. Legal Education</vt:lpstr>
      <vt:lpstr>10. Effecient PD's Office</vt:lpstr>
      <vt:lpstr>11.Re-Hebaliation</vt:lpstr>
      <vt:lpstr>'1. Criminal Legislation'!Print_Area</vt:lpstr>
      <vt:lpstr>'10. Effecient PD''s Office'!Print_Area</vt:lpstr>
      <vt:lpstr>'3.Prosecution'!Print_Area</vt:lpstr>
      <vt:lpstr>'4.Legal Aid'!Print_Area</vt:lpstr>
      <vt:lpstr>'9. Legal Education'!Print_Area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2014-08-01T08:13:11Z</dcterms:modified>
</cp:coreProperties>
</file>